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1595" tabRatio="714" activeTab="3"/>
  </bookViews>
  <sheets>
    <sheet name="Паспорт ПРОГРАММЫ" sheetId="7" r:id="rId1"/>
    <sheet name="Паспорт ПП" sheetId="1" r:id="rId2"/>
    <sheet name="Результаты" sheetId="3" r:id="rId3"/>
    <sheet name="Обоснование Финансовых ресурсов" sheetId="4" r:id="rId4"/>
    <sheet name="Перечень Мероприятий" sheetId="6" r:id="rId5"/>
  </sheets>
  <externalReferences>
    <externalReference r:id="rId6"/>
  </externalReferences>
  <definedNames>
    <definedName name="firewood" localSheetId="2">Результаты!#REF!</definedName>
  </definedNames>
  <calcPr calcId="152511"/>
</workbook>
</file>

<file path=xl/calcChain.xml><?xml version="1.0" encoding="utf-8"?>
<calcChain xmlns="http://schemas.openxmlformats.org/spreadsheetml/2006/main">
  <c r="D17" i="4" l="1"/>
  <c r="H21" i="6"/>
  <c r="H34" i="6"/>
  <c r="F64" i="1" l="1"/>
  <c r="I61" i="6" l="1"/>
  <c r="E93" i="4"/>
  <c r="E97" i="4" l="1"/>
  <c r="E100" i="4"/>
  <c r="I66" i="6"/>
  <c r="I69" i="6"/>
  <c r="G27" i="6"/>
  <c r="G40" i="6"/>
  <c r="I41" i="6" l="1"/>
  <c r="J41" i="6"/>
  <c r="K41" i="6"/>
  <c r="L41" i="6"/>
  <c r="F41" i="6"/>
  <c r="E31" i="4"/>
  <c r="F31" i="4"/>
  <c r="G31" i="4"/>
  <c r="H31" i="4"/>
  <c r="H13" i="6" l="1"/>
  <c r="D26" i="4" l="1"/>
  <c r="D11" i="4"/>
  <c r="H35" i="6" l="1"/>
  <c r="D8" i="4" l="1"/>
  <c r="D31" i="4" s="1"/>
  <c r="H9" i="6"/>
  <c r="H41" i="6" s="1"/>
  <c r="G39" i="6"/>
  <c r="E64" i="1" l="1"/>
  <c r="E63" i="1"/>
  <c r="E62" i="1"/>
  <c r="G64" i="6"/>
  <c r="D97" i="4"/>
  <c r="E65" i="1" s="1"/>
  <c r="G63" i="6" l="1"/>
  <c r="I43" i="6" l="1"/>
  <c r="J43" i="6"/>
  <c r="K43" i="6"/>
  <c r="L43" i="6"/>
  <c r="J42" i="6"/>
  <c r="K42" i="6"/>
  <c r="L42" i="6"/>
  <c r="I42" i="6"/>
  <c r="G38" i="6"/>
  <c r="G37" i="6"/>
  <c r="H15" i="1"/>
  <c r="I15" i="1"/>
  <c r="E32" i="4"/>
  <c r="F14" i="1" s="1"/>
  <c r="D19" i="7" s="1"/>
  <c r="F32" i="4"/>
  <c r="G14" i="1" s="1"/>
  <c r="G13" i="1" s="1"/>
  <c r="G32" i="4"/>
  <c r="H14" i="1" s="1"/>
  <c r="H32" i="4"/>
  <c r="I14" i="1" s="1"/>
  <c r="F15" i="1"/>
  <c r="E15" i="1" l="1"/>
  <c r="J15" i="1" s="1"/>
  <c r="C42" i="3"/>
  <c r="F69" i="6" l="1"/>
  <c r="I68" i="6"/>
  <c r="J68" i="6"/>
  <c r="K68" i="6"/>
  <c r="L68" i="6"/>
  <c r="F68" i="6"/>
  <c r="J66" i="6"/>
  <c r="K66" i="6"/>
  <c r="L66" i="6"/>
  <c r="F66" i="6"/>
  <c r="I65" i="6"/>
  <c r="J65" i="6"/>
  <c r="K65" i="6"/>
  <c r="L65" i="6"/>
  <c r="F65" i="6"/>
  <c r="H58" i="6"/>
  <c r="G58" i="6" s="1"/>
  <c r="H59" i="6"/>
  <c r="H66" i="6" s="1"/>
  <c r="H60" i="6"/>
  <c r="G60" i="6" s="1"/>
  <c r="G69" i="6" s="1"/>
  <c r="H57" i="6"/>
  <c r="H68" i="6" s="1"/>
  <c r="D100" i="4"/>
  <c r="D99" i="4"/>
  <c r="D98" i="4"/>
  <c r="D93" i="4"/>
  <c r="G57" i="6" l="1"/>
  <c r="G68" i="6" s="1"/>
  <c r="H61" i="6"/>
  <c r="H65" i="6" s="1"/>
  <c r="G59" i="6"/>
  <c r="H69" i="6"/>
  <c r="G61" i="6" l="1"/>
  <c r="K40" i="3"/>
  <c r="L40" i="3" s="1"/>
  <c r="D47" i="3"/>
  <c r="C47" i="3"/>
  <c r="C87" i="3"/>
  <c r="C18" i="7" l="1"/>
  <c r="G62" i="6"/>
  <c r="G66" i="6" s="1"/>
  <c r="G67" i="6"/>
  <c r="H43" i="6"/>
  <c r="F43" i="6"/>
  <c r="G97" i="4"/>
  <c r="H65" i="1" s="1"/>
  <c r="F18" i="7" s="1"/>
  <c r="H97" i="4"/>
  <c r="I65" i="1" s="1"/>
  <c r="G18" i="7" s="1"/>
  <c r="F97" i="4"/>
  <c r="G65" i="1" s="1"/>
  <c r="E18" i="7" s="1"/>
  <c r="E101" i="4"/>
  <c r="D101" i="4"/>
  <c r="F33" i="4"/>
  <c r="E33" i="4"/>
  <c r="D32" i="4"/>
  <c r="E14" i="1" l="1"/>
  <c r="J14" i="1" s="1"/>
  <c r="D33" i="4"/>
  <c r="G65" i="6"/>
  <c r="G33" i="4"/>
  <c r="H33" i="4"/>
  <c r="G101" i="4"/>
  <c r="H101" i="4"/>
  <c r="F101" i="4"/>
  <c r="F65" i="1"/>
  <c r="J65" i="1" l="1"/>
  <c r="D18" i="7"/>
  <c r="D21" i="7"/>
  <c r="E21" i="7"/>
  <c r="F21" i="7"/>
  <c r="G21" i="7"/>
  <c r="C21" i="7"/>
  <c r="D20" i="7"/>
  <c r="E20" i="7"/>
  <c r="F20" i="7"/>
  <c r="G20" i="7"/>
  <c r="C20" i="7"/>
  <c r="H13" i="1"/>
  <c r="I13" i="1"/>
  <c r="C19" i="7"/>
  <c r="F13" i="1" l="1"/>
  <c r="G36" i="6" l="1"/>
  <c r="G35" i="6"/>
  <c r="G32" i="6"/>
  <c r="G31" i="6"/>
  <c r="G24" i="6"/>
  <c r="G16" i="6"/>
  <c r="H42" i="6"/>
  <c r="F42" i="6"/>
  <c r="G34" i="6"/>
  <c r="G33" i="6"/>
  <c r="G30" i="6"/>
  <c r="G29" i="6"/>
  <c r="G28" i="6"/>
  <c r="G26" i="6"/>
  <c r="G25" i="6"/>
  <c r="G23" i="6"/>
  <c r="G22" i="6"/>
  <c r="G21" i="6"/>
  <c r="G20" i="6"/>
  <c r="G19" i="6"/>
  <c r="G18" i="6"/>
  <c r="G17" i="6"/>
  <c r="G15" i="6"/>
  <c r="G13" i="6"/>
  <c r="G12" i="6"/>
  <c r="G11" i="6"/>
  <c r="G10" i="6"/>
  <c r="G9" i="6"/>
  <c r="G41" i="6" l="1"/>
  <c r="G42" i="6" s="1"/>
  <c r="G43" i="6"/>
  <c r="E13" i="1"/>
  <c r="B21" i="7" l="1"/>
  <c r="B20" i="7"/>
  <c r="B19" i="7"/>
  <c r="B18" i="7" l="1"/>
  <c r="J64" i="1" l="1"/>
  <c r="J63" i="1"/>
  <c r="J62" i="1"/>
  <c r="I61" i="1"/>
  <c r="H61" i="1"/>
  <c r="G61" i="1"/>
  <c r="F61" i="1"/>
  <c r="E61" i="1"/>
  <c r="J61" i="1" l="1"/>
  <c r="J13" i="1" l="1"/>
</calcChain>
</file>

<file path=xl/sharedStrings.xml><?xml version="1.0" encoding="utf-8"?>
<sst xmlns="http://schemas.openxmlformats.org/spreadsheetml/2006/main" count="817" uniqueCount="408">
  <si>
    <t>Наименование подпрограммы</t>
  </si>
  <si>
    <t>Капитальный ремонт объектов жилищно-коммунального хозяйства, находящихся в муниципальной собственности</t>
  </si>
  <si>
    <t>Цель подпрограммы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</si>
  <si>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имущества. 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</t>
  </si>
  <si>
    <t>Муниципальный заказчик</t>
  </si>
  <si>
    <t>Администрация города Реутов Московской области</t>
  </si>
  <si>
    <t>Задачи подпрограммы</t>
  </si>
  <si>
    <t>Сроки реализации подпрограммы</t>
  </si>
  <si>
    <t>2015-2019 годы</t>
  </si>
  <si>
    <t xml:space="preserve">Источники финансирования подпрограммы по годам реализации и главным распорядителям бюджетных средств, в том числе по годам </t>
  </si>
  <si>
    <t>Главный распорядитель бюджетных средств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</si>
  <si>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</si>
  <si>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</si>
  <si>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</si>
  <si>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</si>
  <si>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</si>
  <si>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</si>
  <si>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</si>
  <si>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Итого:</t>
  </si>
  <si>
    <t>Планируемые результаты реализации подпрограммы</t>
  </si>
  <si>
    <t>Всего:</t>
  </si>
  <si>
    <t>Средства бюджета Московской области</t>
  </si>
  <si>
    <t>Средства бюджета городского округа Реутов Московской области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</si>
  <si>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</si>
  <si>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</si>
  <si>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</si>
  <si>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</si>
  <si>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</si>
  <si>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</si>
  <si>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</si>
  <si>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</si>
  <si>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Министерство Жилищно-коммунального хозяйства Московской области</t>
  </si>
  <si>
    <t>Фонд содействия Реформированию жилищно-коммунального хозяйства</t>
  </si>
  <si>
    <t>-</t>
  </si>
  <si>
    <t>Определение технического состояния газоиспользующего оборудования в  муниципальных квартирах города, его замена при необходимости</t>
  </si>
  <si>
    <t>%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</si>
  <si>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</si>
  <si>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</t>
  </si>
  <si>
    <t>Штук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</si>
  <si>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</si>
  <si>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</si>
  <si>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Осуществление перечисления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</t>
  </si>
  <si>
    <t xml:space="preserve">2015 год: 262 000 кв.м.*7,80 руб.*12 мес.
2016 год: 24 523 200,00 руб.*1,0641
2017 год: 26 095 137,12 руб.*1,0641 
2018 год: 27 967 835,41 руб.*1,0641 
2019 год: 29 547 753,66 руб.*1,0641 </t>
  </si>
  <si>
    <t>Эксплуатационные расходы, возникающие в результате реализации мероприятия</t>
  </si>
  <si>
    <t>Произвести ремонт общедомового имущества в соответствии с краткосрочным планом, утвержденным на очередной год</t>
  </si>
  <si>
    <t xml:space="preserve">Произвести замену вышедшего из строя газоиспользующего оборудования в муниципальных квартирах </t>
  </si>
  <si>
    <t>Примечание: ПГ - газовые плиты
ВПГ - газовые водонагреватели.
Цены на обрудование взяты, исходя из Территориальных единичных расценок Московской области на само оборудование и на его установку в 2014 году.</t>
  </si>
  <si>
    <t xml:space="preserve">Определяется в соответствии с Постановлениями Правительства Московской области:
1) от 27.12.2013 года № 1188/58 "Об утверждении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годы",
2) от 27.12.2013 года № 1187/58 "Об утверждении Порядка использования критериев очередности проведения капитального ремонта общего имущества в многоквартирных домах, расположенных на территории Московской области",
3) от 12.08.2014 №626/31 "О дополнении перечня услуг и (или) работ по капитальному ремонту общего имущества в многоквартирном доме и внесении изменений в предельную стоимость услуг и (или) работ по капитальному ремонту общего имущества в многоквартирных домах, расположенных на территории Московской области".
4) Адресный перечень МКД и видов работ с расчетами утверждается Постановлением Главы города Реутов ежегодно.
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</si>
  <si>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</si>
  <si>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</si>
  <si>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</si>
  <si>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</si>
  <si>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</si>
  <si>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</si>
  <si>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</si>
  <si>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</si>
  <si>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</si>
  <si>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Сверка площадей муниципальной собственности, своевременное перечисление взносов на капитальный ремонт общего имущества в МКД, в соответствии с положениями Жилищного кодекса Российской Федерации</t>
  </si>
  <si>
    <t>31.12.2038 (Постановление Правительства Московской области от 01.07.2012 года "Об утверждении Региональной программы капитального ремонта общего имущества в многоквартирных домах, расположенных на территории Московской области на 2014-2038 годы")</t>
  </si>
  <si>
    <t>Обеспечение перечисления взносов на капитальный ремонт общего имущества в МКД, за муниципальную собственность в размере 100%.</t>
  </si>
  <si>
    <t>Своевременное представление в Министерство Строительного комплекса перечня МКД, подлежащим включению в краткосрочный План реализации региональной Программы на очередной год, выпуск Постановления Главы города Реутов с адресным перечнем МКД, видами, объемами работ, стоимостном выражении, в разрезе источников финансирования.</t>
  </si>
  <si>
    <t>Выполнение работ по капитальному ремонту во всех МКД запланированных на очередной год</t>
  </si>
  <si>
    <t>Произвести замену вышедшего из строя газоиспользующего оборудования в муниципальных квартирах</t>
  </si>
  <si>
    <t>Прием заявлений от населения городского округа Реутов, проживающего в муниципальном жилом фонде, с соответствующими предписаниями газовой службы, произведение сверки с данными Комитета по Управлению муниципальным имуществом Администрации города Реутов, включение в план установки газового оборудования.</t>
  </si>
  <si>
    <t>Замена газового оборудования в объемах, предусмотренных муниципальной подпрограммой, в относительном показателе 100%</t>
  </si>
  <si>
    <t>Наименование муниципальной программы</t>
  </si>
  <si>
    <t>Цели муниципальной программы</t>
  </si>
  <si>
    <t>Обеспечение комфортных условий проживания, повышение качества и условий жизни населения на территории городского округа Реутов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</si>
  <si>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</si>
  <si>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</si>
  <si>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</si>
  <si>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</si>
  <si>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</si>
  <si>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</si>
  <si>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>Средства Фонда по содействию реформирования ЖКХ</t>
  </si>
  <si>
    <t>Благоустройство</t>
  </si>
  <si>
    <t>м2</t>
  </si>
  <si>
    <t>штук</t>
  </si>
  <si>
    <t>Посадка деревьев и кустарников</t>
  </si>
  <si>
    <t>0</t>
  </si>
  <si>
    <t>Установка элементов новогодней символики (новогодних елей)</t>
  </si>
  <si>
    <t>5</t>
  </si>
  <si>
    <t>ПРЕДСТАВЛЕНИЕ ОБОСНОВАНИЯ ФИНАНСОВЫХ РЕСУРСОВ, НЕОБХОДИМЫХ ДЛЯ РЕАЛИЗАЦИИ МЕРОПРИЯТИЙ ПОДПРОГРПММЫ "БЛАГОУСТРОЙСТВО"</t>
  </si>
  <si>
    <t>Наиманование мероприятия подпрограммы</t>
  </si>
  <si>
    <t>Наименование мероприятия подпрограммы</t>
  </si>
  <si>
    <t xml:space="preserve">Содержание газонов           </t>
  </si>
  <si>
    <t xml:space="preserve">Содержание тротуаров  и дорожно-тропиночной сети         </t>
  </si>
  <si>
    <t>Содержание площадей</t>
  </si>
  <si>
    <t>Техническое обслуживание  и ремонт «Вечного огня» на Мемориальном комплексе в память погибших</t>
  </si>
  <si>
    <t>Техническое обслуживание и ремонт фонтана</t>
  </si>
  <si>
    <t>Благоустройство Городского парка</t>
  </si>
  <si>
    <t xml:space="preserve">Благоустройство и ремонт пешеходных тоннелей </t>
  </si>
  <si>
    <t>Благоустройство территорий воинских захоронений</t>
  </si>
  <si>
    <t>Содержание и устройство катков</t>
  </si>
  <si>
    <t>Содержание зеленых насаждений, кустарника и деревьев, включая посадку</t>
  </si>
  <si>
    <t>Содержание цветников с однолетними и многолетними растениями</t>
  </si>
  <si>
    <t>Содержание  и установка вертикального озеленения</t>
  </si>
  <si>
    <t xml:space="preserve">Устройство  и уборка новогодней символики  </t>
  </si>
  <si>
    <t>Ремонт и установка заборов и ограждений</t>
  </si>
  <si>
    <t>Санитарно-экологические работы</t>
  </si>
  <si>
    <t>Все расчеты произведены на основании локального сметнго расчета по ГЭСНПиТЕР, в том числе ГЭСНПиТЕР -2001 -68 «Благоустройство»; ГЭСНПиТЕР-2001–47 «Озеленение. Защитные лесонасаждения"</t>
  </si>
  <si>
    <t>Уборка мусора и листвы с газонов  в течение года, прополка выкашивание, полив в летний период; восстановление газонного покрытия</t>
  </si>
  <si>
    <t xml:space="preserve">Бюджет городского округа Реутов                     </t>
  </si>
  <si>
    <t>2015-2019</t>
  </si>
  <si>
    <t>Устройство дорожно тропиночной сети</t>
  </si>
  <si>
    <t>Уборка мусора и снега с площадей города в течение года</t>
  </si>
  <si>
    <t xml:space="preserve">Бюджет городского округа  Реутов                    </t>
  </si>
  <si>
    <t>Техническое обслуживание в течение года газопровода, сооружений на нем и газового оборудования на объекте «Вечный огонь», включая</t>
  </si>
  <si>
    <t>транспортировку,  поставку газа и регулярную уборку Мемориала</t>
  </si>
  <si>
    <t>Консервация и расконсервация фонтана, ремонт, отпуск воды в течение года</t>
  </si>
  <si>
    <t>Работы по благоустройству  в Городском парке, включая покраску ограждений и МАФ, замену светильников, замену ограждений и прочее</t>
  </si>
  <si>
    <t>Регулярная уборка  мусора, очистка стен и потолка от грязи</t>
  </si>
  <si>
    <t>Работы по благоустройству, включая покраску и ремонт</t>
  </si>
  <si>
    <t>Заливка катков, уборка снега с поверхности катков механизированным способом и вручную, устройство новых катков в зимний период</t>
  </si>
  <si>
    <t xml:space="preserve">Устройство катков </t>
  </si>
  <si>
    <t>Приобретение и установка детских, спортивных площадок, площадок для выгула собак и малых архитектурных форм, устройство покрытий, покраска и ремонт в течение года</t>
  </si>
  <si>
    <t>Установка детских, спортивных площадок, малых архитектурных форм</t>
  </si>
  <si>
    <t>Приобретение и установка детских, спортивных площадок, малых архитектурных форм, устройство покрытий</t>
  </si>
  <si>
    <t>Бюджет Московской области</t>
  </si>
  <si>
    <t>Побелка, вырезка сухих ветвей, формовочная обрезка, удаление дикой поросли, включая посадку новых деревьев и кустарников в течение года</t>
  </si>
  <si>
    <t>Уход за цветниками (полив, прополка, рыхление), украшение декоративной щепой, включая устройство новых цветников  в течение года</t>
  </si>
  <si>
    <t>Устройство цветников с однолетними и многолетними растениями</t>
  </si>
  <si>
    <t>Уборка  и установка кашпо, замена изношенных,  приобретение и установка новых элементов вертикального озеленения, новых топиарных фигур и уход за существующими в течение года</t>
  </si>
  <si>
    <t>Установка вертикального озеленения (кашпо и конструкции)</t>
  </si>
  <si>
    <t>Демонтаж и монтаж искусственных елей, елочных украшений и комплектующих, включая установку новых елей</t>
  </si>
  <si>
    <t xml:space="preserve">Замена изношенных ограждений и заборов в течение года </t>
  </si>
  <si>
    <t>Отлов бродячих животных в течение года</t>
  </si>
  <si>
    <t xml:space="preserve">Содержание уличного и праздничного освещения , включая восстановление, эксплуатацию и строительство  </t>
  </si>
  <si>
    <t>Выполнение работ по восстановлению, эксплуатации уличного освещения и праздничной иллюминации, включая строительство новых объектов в течение года</t>
  </si>
  <si>
    <t>Количество замененного газоиспользующего оборудования (КК1)</t>
  </si>
  <si>
    <t>Уровень готовности объектов ЖКХ в городском округе Реутов к ОЗП (К4)</t>
  </si>
  <si>
    <t>Содержание и установка детских, спортивных площадок</t>
  </si>
  <si>
    <t xml:space="preserve">Приобретение коммунальной техники  </t>
  </si>
  <si>
    <t>Приобретение коммунальной техники</t>
  </si>
  <si>
    <t>Уборка пешеходных тротуаров, дорожек от мусора и снега механизированным способом и вручную в течение года; устройство новой дорожно-тропиночной сети</t>
  </si>
  <si>
    <t>Приобретение тракторов, подметальных, поливомоечных машин и т.д.</t>
  </si>
  <si>
    <t>1.</t>
  </si>
  <si>
    <t>2.</t>
  </si>
  <si>
    <t>2.1.</t>
  </si>
  <si>
    <t>3.</t>
  </si>
  <si>
    <t>4.</t>
  </si>
  <si>
    <t>5.</t>
  </si>
  <si>
    <t>6.</t>
  </si>
  <si>
    <t>7.</t>
  </si>
  <si>
    <t>8.</t>
  </si>
  <si>
    <t>9.</t>
  </si>
  <si>
    <t>9.1.</t>
  </si>
  <si>
    <t>10.</t>
  </si>
  <si>
    <t>10.1.</t>
  </si>
  <si>
    <t>11.</t>
  </si>
  <si>
    <t>12.</t>
  </si>
  <si>
    <t>12.1.</t>
  </si>
  <si>
    <t>13.</t>
  </si>
  <si>
    <t>13.1.</t>
  </si>
  <si>
    <t>14.</t>
  </si>
  <si>
    <t>14.1.</t>
  </si>
  <si>
    <t>15.</t>
  </si>
  <si>
    <t>15.1.</t>
  </si>
  <si>
    <t>16.</t>
  </si>
  <si>
    <t>17.</t>
  </si>
  <si>
    <t>18.</t>
  </si>
  <si>
    <t>19.</t>
  </si>
  <si>
    <t>20.</t>
  </si>
  <si>
    <t>21.</t>
  </si>
  <si>
    <t>Управление ЖКХ Администрации города Реутов</t>
  </si>
  <si>
    <t xml:space="preserve">1) Увеличение доли ресурсоснабжающих организаций, утвердивших инвестиционные программы до 100% до 2019 года,
2) Увеличение доли заемных средств организаций в общем объеме капитальных вложений в системы теплоснабжения, водоответдения, водоотведения и очистки сточных вод;
3) Увеличение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теплоснабжения;
4)  Поддержание уровня готовности объектов ЖКХ в городском округе Реутов к ОЗП в размере 100%.
</t>
  </si>
  <si>
    <t>Развитие системы управления жилищно-коммунальным комплексом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</si>
  <si>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 (К2)</t>
  </si>
  <si>
    <t>Заместитель Главы Администрации города Реутов, курирующий вопросы ЖКХ</t>
  </si>
  <si>
    <t>Благоустройство на 2015-2019 годы</t>
  </si>
  <si>
    <t>ПЛАНИРУЕМЫЕ РЕЗУЛЬТАТЫ РЕАЛИЗАЦИИ МУНИЦИПАЛЬНОЙ ПРОГРАММЫ "СОДЕРЖАНИЕ И РАЗВИТИЕ ЖИЛИЩНО-КОММУНАЛЬНОГО ХОЗЯЙСТВА ГОРОДСКОГО ОКРУГА РЕУТОВ НА 2015-2019 ГОДЫ".</t>
  </si>
  <si>
    <t>ПЛАНИРУЕМЫЕ РЕЗУЛЬТАТЫ РЕАЛИЗАЦИИ МУНИЦИПАЛЬНОЙ ПОДПРОГРАММЫ  "КАПИТАЛЬНЫЙ РЕМОНТ ОБЪЕКТОВ ЖИЛИЩНО-КОММУНАЛЬНОГО ХОЗЯЙСТВА НА 2015-2019 ГОДЫ".</t>
  </si>
  <si>
    <t>ПЛАНИРУЕМЫЕ РЕЗУЛЬТАТЫ РЕАЛИЗАЦИИ МУНИЦИПАЛЬНОЙ ПОДПРОГРАММЫ "БЛАГОУСТРОЙСТВО НА 2015-2019 ГОДЫ".</t>
  </si>
  <si>
    <t>ПЕРЕЧЕНЬ МЕРОПРИЯТИЙ ПОДПРОГРАММЫ "БЛАГОУСТРОЙСТВО НА 2015-2019 ГОДЫ"</t>
  </si>
  <si>
    <t>ПЕРЕЧЕНЬ МЕРОПРИЯТИЙ ПОДПРОГРАММЫ "КАПИТАЛЬНЫЙ РЕМОНТ ОБЪЕКТОВ ЖИЛИЩНО-КОММУНАЛЬНОГО ХОЗЯЙСТВА НА 2015-2019 ГОДЫ"</t>
  </si>
  <si>
    <t>Итого бюджет городского округа Реутов:</t>
  </si>
  <si>
    <t>Итого бюджет Московской области</t>
  </si>
  <si>
    <t>Общий итог:</t>
  </si>
  <si>
    <t>Итого бюджет Московской области:</t>
  </si>
  <si>
    <t>8851</t>
  </si>
  <si>
    <t>8971</t>
  </si>
  <si>
    <t>1672</t>
  </si>
  <si>
    <t>2350</t>
  </si>
  <si>
    <t>Планируемый объем финансирования на решение данной задачи (тыс. руб.)</t>
  </si>
  <si>
    <t xml:space="preserve">Содержание уличного и праздничного освещения, включая восстановление, эксплуатацию </t>
  </si>
  <si>
    <t>Количество катков (КБ2)
4 штуки к 2019 году</t>
  </si>
  <si>
    <t>9091</t>
  </si>
  <si>
    <t>Количество насаждений (КБ5)
2 350 м2 к 2018 году</t>
  </si>
  <si>
    <t>7</t>
  </si>
  <si>
    <t>Количество элементов новогодней символики (КБ8)
7 штук к 2019 году</t>
  </si>
  <si>
    <t>Количество приобретенной коммунальной техники (КБ9)</t>
  </si>
  <si>
    <t>39</t>
  </si>
  <si>
    <t>Совершенствование эстетического вида городского округа Реутов, создание гармоничной архитектурно-ландшафтной среды, повышение уровня внешнего благоустройства.</t>
  </si>
  <si>
    <t>ПРЕДСТАВЛЕНИЕ ОБОСНОВАНИЯ ФИНАНСОВЫХ РЕСУРСОВ, НЕОБХОДИМЫХ ДЛЯ РЕАЛИЗАЦИИ МЕРОПРИЯТИЙ ПОДПРОГРАММЫ "КАПИТАЛЬНЫЙ РЕМОНТ ОБЪЕКТОВ ЖИЛИЩНО-КОММУНАЛЬНОГО ХОЗЯЙСТВА, НАХОДЯЩЕГОСЯ В МУНИЦИПАЛЬНОЙ СОБСТВЕННОСТИ"</t>
  </si>
  <si>
    <t>ПАСПОРТ ПОДПРОГРАММЫ "БЛАГОУСТРОЙСТВО", НА 2015-2019 ГОДЫ МУНИЦИПАЛЬНОЙ ПРОГРАММЫ ГОРОДСКОГО ОКРУГА РЕУТОВ "СОДЕРЖАНИЕ И РАЗВИТИЕ ЖИЛИЩНО-КОММУНАЛЬНОГО ХОЗЯЙСТВА", НА 2015-2019 ГОДЫ.</t>
  </si>
  <si>
    <t>ПАСПОРТ ПОДПРОГРАММЫ "КАПИТАЛЬНЫЙ РЕМОНТ ОБЪЕКТОВ ЖИЛИЩНО-КОММУНАЛЬНОГО ХОЗЯЙСТВА", НА 2015-2019 ГОДЫ МУНИЦИПАЛЬНОЙ ПРОГРАММЫ ГОРОДСКОГО ОКРУГА РЕУТОВ "СОДЕРЖАНИЕ И РАЗВИТИЕ ЖИЛИЩНО-КОММУНАЛЬНОГО ХОЗЯЙСТВА", НА 2015-2019 ГОДЫ.</t>
  </si>
  <si>
    <t>1) Совершенствование системы комплексного благоустройства города Реутов;
2) Повышение уровня внешнего благоустройства и санитарного содержания города Реутов;
3) Совершенствование эстетического вида города Реутов,
4) Активизация работ по благоустройству территории города.</t>
  </si>
  <si>
    <t>Содержание и развитие жилищно-коммунального хозяйства</t>
  </si>
  <si>
    <t>1. "Благоустройство", на 2015-2019 годы;
2. "Капитальный ремонт объектов жилищно-коммунального хозяйства", на 2015-2019 годы.</t>
  </si>
  <si>
    <t xml:space="preserve">1) Увеличение площади дорожно-тропиночной сети;
2) Увеличение количества катков;
3) Увеличение количества детских, спортивных площадок,;
4) Увеличение количества насаждений;
5) Увеличение площадей цветников: с однолетними и многолетними растениями;
6) Увеличение количества  элементов вертикального озеленения: кашпо и конструкций;
7) Увеличение элементов новогодней символики (новогодних елей).
</t>
  </si>
  <si>
    <t>Совершенствование системы управления жилищно-коммунальным комплексом</t>
  </si>
  <si>
    <t>2015 год: (101ГП*10 441,60 руб.)+(34ВПГ*13 084,29 руб.)
2018 год: (791ГП*10 441,60руб.)+(9ВПГ*13 084,29 руб.)
2019 год: (911ГП*10 441,60руб.)+(12ВПГ*13 084,29 руб.)
С выходом индексов цен на территориальные единичные расценки Московской области, восзможна корректировка цены.
Локальный сметный расчет дан в уровне цен на ноябрь 2013 года.</t>
  </si>
  <si>
    <t>9031</t>
  </si>
  <si>
    <t>*</t>
  </si>
  <si>
    <t xml:space="preserve">          Объем финансирования определяется ежегодно Правительством Московской области, в соответсвии в краткосрочным планом капитального ремонта общего имущества многоквартирных домов, находящихся на территории Московской области, на очередной год. </t>
  </si>
  <si>
    <t>Число аварий в системах тепло-, водоснабжения и водоотведения (К5)</t>
  </si>
  <si>
    <t>ед.</t>
  </si>
  <si>
    <t>Площадь дорожно-тропиночной сети (КБ1) 
88 877 м2 к 2019 году</t>
  </si>
  <si>
    <t>Федеральный бюджет</t>
  </si>
  <si>
    <t>Средства собственников</t>
  </si>
  <si>
    <t>Управление жилищно-коммунального хозяйства и потребительского рынка Администрации города Реутов</t>
  </si>
  <si>
    <t>Итого бюджет Федеральный бюджет:</t>
  </si>
  <si>
    <t>Итого средства собственников:</t>
  </si>
  <si>
    <t xml:space="preserve">Средства бюджета городского округа Реутов </t>
  </si>
  <si>
    <t>Фонд капитального ремонта общего имущества Московской области</t>
  </si>
  <si>
    <t>Средства Фонда капитального ремонта общего имущества Московской области</t>
  </si>
  <si>
    <t>Министерство жилищно-коммунального хозяйства Московской области</t>
  </si>
  <si>
    <t>1) Определение технического состояния газоиспользующего оборудования в  муниципальных квартирах города, его замена при необходимости. 
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
3) Проведение  капитального ремонта в объемах, обеспечивающих приведение многоквартирного дома в надлежащее техническое состояние.</t>
  </si>
  <si>
    <t xml:space="preserve"> В ходе проведения  мероприятий планируется:                                                              
1) Осуществить перечисление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 в размере 100%
2) Провести ремонт общедомового имущества в соответствии с краткосрочным планом, утвержденным на очередной год в размере 100%
3) Произвести замену вышедшего из строя газоиспользующего оборудования в муниципальных квартирах</t>
  </si>
  <si>
    <t>2000</t>
  </si>
  <si>
    <t>2200</t>
  </si>
  <si>
    <t>Осуществление перечисления бюджетных средств в адрес Фонда капитального ремонта общего имущества Московской области на капитальный ремонт общего имущества в МКД, находящегося в муниципальной собственности</t>
  </si>
  <si>
    <t>I. ПАСПОРТ МУНИЦИПАЛЬНОЙ ПРОГРАММЫ ГОРОДСКОГО ОКРУГА РЕУТОВ "СОДЕРЖАНИЕ И РАЗВИТИЕ ЖИЛИЩНО-КОММУНАЛЬНОГО ХОЗЯЙСТВА" НА 2015-2019 ГОДЫ.</t>
  </si>
  <si>
    <t>к Постановлению Главы города Реутов</t>
  </si>
  <si>
    <t>- создание условий для дальнейшего развития жилищно-коммунального комплекса городского округа Реутов с привлечением субъектов предпринимательства к управлению и инвестированию в отрасль, позволяющих повысить качество предоставляемых услуг населению.</t>
  </si>
  <si>
    <t xml:space="preserve">II. ХАРАКТЕРИСТИКА СФЕРЫ РЕАЛИЗАЦИИ МУНИЦИПАЛЬНОЙ ПРОГРАММЫ </t>
  </si>
  <si>
    <t>III. ЦЕЛИ И ЗАДАЧИ МУНИЦИПАЛЬНОЙ ПРОГРАММЫ</t>
  </si>
  <si>
    <t xml:space="preserve">        Для достижения поставленной цели необходимо решить задачу по совершенствованию систем управления жилищно-коммунальным комплексом.</t>
  </si>
  <si>
    <t xml:space="preserve">        Целью муниципальной программы городского округа Реутов «Развитие жилищно-коммунального хозяйства» на 2015-2019 годы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</si>
  <si>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 xml:space="preserve">        Указанная задача является необходимой и достаточной для достижения цели.</t>
  </si>
  <si>
    <t xml:space="preserve">        Реформирование жилищно-коммунального хозяйства включило несколько основных этапов, в ходе которых решались задачи реформы системы платы за жилищно-коммунальные услуги, создания системы гарантированной адресной социальной поддержки граждан, финансового оздоровления и модернизации организаций жилищно-коммунального хозяйства, развития конкурентных рыночных отношений и привлечения частного бизнеса к управлению многоквартирными домами и объектами коммунального комплекса. Тем не менее, конечные цели реформы отрасли – обеспечение надлежащего качества жилищно-коммунальных услуг, повышение надежности, энергоэффективности систем коммунальной инфраструктуры и общего имущества собственников помещений в многоквартирных домах, оптимизация расходов на производство и предоставление потребителям жилищных и коммунальных услуг (ресурсов) – на сегодняшний день не достигнуты.</t>
  </si>
  <si>
    <t xml:space="preserve">        Вызванный постоянным ростом расходов организаций коммунального комплекса рост тарифов на коммунальные услуги ведет к росту совокупного платежа граждан и увеличению задолженности. Динамика задолженности населения за оплату предоставленных услуг теплоснабжения, водоснабжения, электроснабжения, газоснабжения, водоотведения, по сбору и вывозу твердых бытовых отходов, ремонту общего имущества собственников помещений в многоквартирном доме негативно отражается на решении задач реформирования отрасли в целях улучшения системы жизнеобеспечения граждан.</t>
  </si>
  <si>
    <t xml:space="preserve">        Одной из приоритетных задач является повышение качества условий проживания населения в жилищном фонде на территории городского округа Реутов. </t>
  </si>
  <si>
    <t xml:space="preserve">        Муниципальная программа направлена на: </t>
  </si>
  <si>
    <t>Муниципальная программа городского округа Реутов «Развитие жилищно-коммунального хозяйства» на 2015-2019 годы включает следующие подпрограммы:</t>
  </si>
  <si>
    <t>Целями подпрограммы «Благоустройство», на 2015-2019 годы являются :</t>
  </si>
  <si>
    <t>1) Совершенствование системы комплексного благоустройства города Реутов;</t>
  </si>
  <si>
    <t>2) Повышение уровня внешнего благоустройства и санитарного содержания города Реутов;</t>
  </si>
  <si>
    <t>3) Совершенствование эстетического вида города Реутов,</t>
  </si>
  <si>
    <t>4) Активизация работ по благоустройству территории города.</t>
  </si>
  <si>
    <t>Для достижения цели в подпрограмме предусмотрены мероприятия, направленные на решение следующих задач:</t>
  </si>
  <si>
    <t xml:space="preserve">1) Совершенствование эстетического вида городского округа Реутов; </t>
  </si>
  <si>
    <t xml:space="preserve">2) Создание гармоничной архитектурно-ландшафтной среды, </t>
  </si>
  <si>
    <t>3) Повышение уровня внешнего благоустройства.</t>
  </si>
  <si>
    <t>Мероприятия подпрограммы «Благоустройство» на 2015-2019 годы предусматривают:</t>
  </si>
  <si>
    <t xml:space="preserve">- содержание газонов, содержание тротуаров  и дорожно-тропиночной сети, техническое обслуживание  и ремонт «Вечного огня» на Мемориальном комплексе в память погибших, техническое обслуживание и ремонт фонтана, благоустройство Городского парка, благоустройство и ремонт пешеходных тоннелей, благоустройство территорий воинских захоронений, содержание и устройство катков, содержание и установка детских, спортивных площадок, площадок для выгула собак и малых архитектурных форм, содержание зеленых насаждений, кустарника и деревьев, включая посадку, содержание цветников с однолетними и многолетними растениями, содержание  и установка вертикального озеленения, устройство  и уборка новогодней символики, ремонт и установка заборов и ограждений, санитарно-экологические работы, содержание уличного и праздничного освещения, включая восстановление, эксплуатацию и строительство             </t>
  </si>
  <si>
    <t>Целями подпрограммы «Капитальный ремонт объектов жилищно-коммунального хозяйства», на 2015-2019 годы являются: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</si>
  <si>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имущества;</t>
  </si>
  <si>
    <t xml:space="preserve">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 </t>
  </si>
  <si>
    <t>Для достижения поставленных целей необходимо решить следующие задачи:</t>
  </si>
  <si>
    <t xml:space="preserve">1) Определение технического состояния газоиспользующего оборудования в  муниципальных квартирах города, его замена при необходимости. </t>
  </si>
  <si>
    <t>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собственности;</t>
  </si>
  <si>
    <t xml:space="preserve">3) Проведение  капитального ремонта в объемах, обеспечивающих приведение многоквартирного дома в надлежащее техническое состояние; </t>
  </si>
  <si>
    <t>Мероприятия подпрограммы «Капитальный ремонт объектов жилищно-коммунального хозяйства», на 215-2019 годы включают:</t>
  </si>
  <si>
    <t>1) Определение технического состояния газоиспользующего оборудования в  муниципальных квартирах города, его замена при необходимости;</t>
  </si>
  <si>
    <t>3) Проведение  капитального ремонта в объемах, обеспечивающих приведение многоквартирного дома в надлежащее техническое состояние.</t>
  </si>
  <si>
    <t>IV. КРАТКАЯ ХАРАКТЕРИСТИКА ПОДПРОГРАММ МУНИЦИПАЛЬНОЙ ПРОГРАММЫ</t>
  </si>
  <si>
    <t>V. ПЛАНИРУЕМЫЕ РЕЗУЛЬТАТЫ РЕАЛИЗАЦИИ МУНИЦИПАЛЬНОЙ ПРОГРАММЫ</t>
  </si>
  <si>
    <t xml:space="preserve">        Особенностью муниципальной программы является наличие мероприятий в разных сферах деятельности жилищно-коммунального хозяйства. Планируемые результаты реализации муниципальной программы отражают динамику значений количественных и/или качественных целевых показателей, характеризующих достижение ее целей и решение задач.  Эффективность реализации муниципальной программы определяется целевыми показателями реализации входящих в ее состав подпрограмм и мероприятий. </t>
  </si>
  <si>
    <t>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</si>
  <si>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</si>
  <si>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</si>
  <si>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</si>
  <si>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</si>
  <si>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</si>
  <si>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</si>
  <si>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</si>
  <si>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</si>
  <si>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</si>
  <si>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</si>
  <si>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</si>
  <si>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</si>
  <si>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</si>
  <si>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</si>
  <si>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</si>
  <si>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</si>
  <si>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</si>
  <si>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>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</si>
  <si>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</si>
  <si>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</si>
  <si>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</si>
  <si>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</si>
  <si>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>Механизм реализации муниципальной Программы «Содержание и развитие жилищно-коммунального хозяйства городского округа Реутов на 2015-2019 годы»:</t>
  </si>
  <si>
    <t>Основной целью Программы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</si>
  <si>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>Реализация цели Программы возможна при проведении мероприятий по:</t>
  </si>
  <si>
    <t>- согласованию и утверждению инвестиционных программ всеми организациями коммунального комплекса, находящимися на территории городского округа Реутов;</t>
  </si>
  <si>
    <t>- осуществлению капитальных вложений организациями коммунального комплекса в развитие объектов жилищно-коммунального хозяйства (строительство, модернизация и капитальный ремонт) за счет  заемных средств в общем объеме капитальных вложений и за счет собственных инвестиций в расходах от основного вида деятельности.</t>
  </si>
  <si>
    <t>VI. ПОРЯДОК ВЗАИМОДЕЙСТВИЯ ИСПОЛНИТЕЛЕЙ МЕРОПРИЯТИЯ ПРОГРАММЫ МУНИЦИПАЛЬНОГО ЗАКАЗЧИКА - КООРДИНАТОРА ПРОГРАММЫ МЕХАНИЗМ РЕАЛИЗАЦИИ ПРОГРАММЫ.</t>
  </si>
  <si>
    <t xml:space="preserve">        Управление реализацией муниципальной программы осуществляет координатор муниципальной программы.</t>
  </si>
  <si>
    <r>
      <t xml:space="preserve">        Муниципальный заказчик подпрограммы осуществляет функции, предусмотренные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для муниципального заказчика Программы, за исключением </t>
    </r>
    <r>
      <rPr>
        <sz val="12"/>
        <rFont val="Times New Roman"/>
        <family val="1"/>
        <charset val="204"/>
      </rPr>
      <t>подпункта 11</t>
    </r>
    <r>
      <rPr>
        <sz val="12"/>
        <color theme="1"/>
        <rFont val="Times New Roman"/>
        <family val="1"/>
        <charset val="204"/>
      </rPr>
      <t>.</t>
    </r>
  </si>
  <si>
    <t xml:space="preserve">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</si>
  <si>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</si>
  <si>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</si>
  <si>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>- утверждению инвестиционных программ организациями коммунального комплекса, находящимися на территории городского округа Реутов  (К1 – единица измерения %);</t>
  </si>
  <si>
    <t>- увеличения доли заемных средств организаций в общем объеме капитальных вложений в системы теплоснабжения, водоснабжения и водоотведения (К2 – единица измерения %);</t>
  </si>
  <si>
    <t>К1 = (ИО/ОИО) * 100, где</t>
  </si>
  <si>
    <t>ИО – количество организаций коммунального комплекса, утвердивших инвестиционные программы,</t>
  </si>
  <si>
    <t>ОИО – общее количество организаций коммунального комплекса.</t>
  </si>
  <si>
    <t xml:space="preserve">На территории городского округа Реутов в 2014 году 2 организации коммунального комплекса, утверждена 1 инвестиционная программа теплоснабжающей организацией. Базовый показатель составляет 50%. </t>
  </si>
  <si>
    <t>К1 = (1/2) * 100 = 50 %.</t>
  </si>
  <si>
    <t>К2 = (ЗС/ОКВ) * 100, где</t>
  </si>
  <si>
    <t>ЗС – сумма заемных средств организаций коммунального комплекса (тыс. руб.),</t>
  </si>
  <si>
    <t>ОКВ – общий объем капитальных вложений.</t>
  </si>
  <si>
    <t>Базовый показатель в 2014 году утвержден 22.05.2013 года в размере 18 % с поэтапным увеличением к 2017 году до 30%.</t>
  </si>
  <si>
    <t>К3 = (СИ/РОД) * 100, где</t>
  </si>
  <si>
    <t>СИ – сумма собственных инвестиций (тыс. руб.),</t>
  </si>
  <si>
    <t>РОД – сумма расходов от основного вида деятельности (тыс. руб.).</t>
  </si>
  <si>
    <t>Индикаторы для расчета целевых показателей:</t>
  </si>
  <si>
    <t>Эффективность реализации достигается поддержанием уровня перечисления бюджетных средств на счет регионального оператора и специальные счета в полном объеме.</t>
  </si>
  <si>
    <t>Эффективность реализации достигается эффективным взаимодействием Регионального оператора (Фонда капитального ремонта общедомового имущества Московской области) с Администрацией города Реутов Московской области, в части своевременности представления адресного перечня, проведения конкурсных процедур, начала и окончания выполнения работ.</t>
  </si>
  <si>
    <t>VII. МЕТОДИКА РАСЧЕТА ЗНАЧЕНИЙ ЭФФЕКТИВНОСТИ И РЕЗУЛЬТАТИВНОСТИ РЕАЛИЗАЦИИ ПРОГРАММЫ.</t>
  </si>
  <si>
    <t>Контроль за реализацией муниципальной программы осуществляется Администрацией городского округа Реутов.</t>
  </si>
  <si>
    <t>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</si>
  <si>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</si>
  <si>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</si>
  <si>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>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</si>
  <si>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>Отчет направляется в электронном виде на электронный официальный адрес Экономического управления.</t>
  </si>
  <si>
    <t>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</si>
  <si>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>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</si>
  <si>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>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</si>
  <si>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</si>
  <si>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</si>
  <si>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</si>
  <si>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</si>
  <si>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</si>
  <si>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</si>
  <si>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>По показателям, не достигшим запланированного уровня, приводятся причины невыполнения и предложения по их дальнейшему достижению.</t>
  </si>
  <si>
    <r>
      <t xml:space="preserve">Годовой отчет о реализации муниципальной программы представляется по формам согласно </t>
    </r>
    <r>
      <rPr>
        <sz val="12"/>
        <rFont val="Times New Roman"/>
        <family val="1"/>
        <charset val="204"/>
      </rPr>
      <t>приложениям №</t>
    </r>
    <r>
      <rPr>
        <sz val="12"/>
        <color theme="1"/>
        <rFont val="Times New Roman"/>
        <family val="1"/>
        <charset val="204"/>
      </rPr>
      <t xml:space="preserve">6 и </t>
    </r>
    <r>
      <rPr>
        <sz val="12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>7 к Постановлению Администрации города от 29.07.2013           №29-ПГ «Об утверждении Порядка разработки и реализации муниципальных программ городского округа Реутов» (с изменениями и дополнениями).</t>
    </r>
  </si>
  <si>
    <t>VIII. СОСТАВ, ФОРМА И СРОКИ ПРЕДСТАВЛЕНИЯ ОТЧЕТНОСТИ.</t>
  </si>
  <si>
    <t xml:space="preserve">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</si>
  <si>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>руб.</t>
  </si>
  <si>
    <t>Приложение</t>
  </si>
  <si>
    <t>Общий объем средств, направленный на реализацию программы по капитальному ремонту общего имущества МКД из бюджета городского округа Реутов (КК2)</t>
  </si>
  <si>
    <t>МКДК – количество МКД, в которых планируется провести капитальный ремонт в очередной году,</t>
  </si>
  <si>
    <t xml:space="preserve">МКДПП – количество МКД, утвержденных Региональной Программой Московской области "Проведение капитального ремонта общего имущества в многоквартирных домах, расположенных на территории Московской области" </t>
  </si>
  <si>
    <t>Доля населения, обеспеченного доброкачественной питьевой водой (К9)</t>
  </si>
  <si>
    <t>Доля сточных вод, очищенных до нормативных значений, в общем объеме сточных вод, пропущенных через очистные сооружения (К11)</t>
  </si>
  <si>
    <t>Удельный вес оборудования жилищного фонда централизованным водопроводом (К12)</t>
  </si>
  <si>
    <t>Удельный вес оборудования жилищного фонда централизованным водоотведением (К13)</t>
  </si>
  <si>
    <t>1. Эффективность реализации Программы достигается путем:</t>
  </si>
  <si>
    <t>2. Эффективность реализации Подпрограммы «Благоустройство на 2015-2019 годы» достигается путем достижения поставленных целей.</t>
  </si>
  <si>
    <r>
      <t>2.1.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Площадь дорожно-тропиночной сети (КБ1) – базовый показатель – общая протяженность дорожно-тропиночной сети на территории городского округа Реутов по состоянию на 2014 год 88 211 м2. Плановый показатель определяется нарастающим итогом, начиная с базового показателя.</t>
    </r>
  </si>
  <si>
    <r>
      <t>2.2.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катков (КБ2) – базовый показатель – общее количество катков, расположенных на территории городского округа Реутов по состоянию на 2014 год. Плановый показатель определяется нарастающим итогом, начиная с базового показателя.</t>
    </r>
  </si>
  <si>
    <r>
      <t>2.3.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детских, спортивных площадок (КБ3) – базовый показатель – общее количество детских и спортивных площадок,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</si>
  <si>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(КБ4) – базовый показатель – общее количество деревьев/кустарников, расположенных на территории городского округа Реутов. Плановый показатель определяется нарастающим итогом к базовому показателю.</t>
    </r>
  </si>
  <si>
    <r>
      <t>2.5.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(КБ5) – базовый показатель – общее количество однолетних и многолетних растений,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</si>
  <si>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2.6.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вертикального озеленения (КБ6) – базовый показатель – общее количество кашпо и конструкций, установленных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</si>
  <si>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2.7.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новогодней символики (КБ8) – базовый показатель – общее количество элементов новогодней символики, имеющейся в наличии в городском округе Реутов. Плановый показатель определяется нарастающим итогом, начиная с базового показателя.</t>
    </r>
  </si>
  <si>
    <r>
      <t>2.8.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приобретенной техники для нужд коммунального хозяйства  (КБ9) – базовый показатель – общее количество приобретенной техники для нужд коммунального хозяйства.</t>
    </r>
  </si>
  <si>
    <t>3. Эффективность реализации Подпрограммы «Капитальный ремонт объектов жилищно-коммунального хозяйства на 2015-2019 годы» достигается путем достижения поставленных целей.</t>
  </si>
  <si>
    <r>
      <t>3.1.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замененного газоиспользующего оборудования (КК1) – базовый показатель – количество замененного газоиспользующего оборудования, расположенного в жилищном фонде, находящейся в муниципальной собственности. Плановый показатель определяется количеством планируемого к замене газоиспользующего оборудования, расположенного в жилищном фонде муниципальной собственности в плановом периоде.</t>
    </r>
  </si>
  <si>
    <r>
      <t>3.2.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Общий объем средств, направленный на реализацию программы по капитальному ремонту общего имущества МКД из бюджета городского округа Реутов (КК2 - руб.) - Определяется как произведение площади жилых и нежилых помещений, находящихся в составе имущества казны городского округа Реутов и размер взноса, установленный Правительством Московской области на очередной финансовый год.</t>
    </r>
  </si>
  <si>
    <t>К4, К5, К6,К7,К8, К9, К10, К11, К12, К13 – определяются в соответствии с данными статистической отчетности за соответствующий отчетный период.</t>
  </si>
  <si>
    <t>1. «Благоустройство», на 2015-2019 годы (Приложение № 1 к муниципальной программе);</t>
  </si>
  <si>
    <t>2. «Капитальный ремонт объектов жилищно-коммунального хозяйства», на 2015-2019 годы (Приложение № 2 к муниципальной программе);</t>
  </si>
  <si>
    <t>Приложение № 1 к Программе</t>
  </si>
  <si>
    <t>Приложение № 2 к Программе</t>
  </si>
  <si>
    <t>Приложение № 3 к Программе</t>
  </si>
  <si>
    <t>Приложение № 4 к Программе</t>
  </si>
  <si>
    <t>Приложение № 5 к Программе</t>
  </si>
  <si>
    <t>Приложение № 6 к Программе</t>
  </si>
  <si>
    <t>Приложение № 7 к Программе</t>
  </si>
  <si>
    <t>Приложение № 8 к Программе</t>
  </si>
  <si>
    <t>Приложение № 9 к Программе</t>
  </si>
  <si>
    <t>Обустройство скверов, в рамках развития пешеходных зон на территории городского округа Реутов</t>
  </si>
  <si>
    <t>Содержание внутриквартальных дорог, дворовых территорий многоквартирных домов, проездов кдворовым территориям многоквартирных домов</t>
  </si>
  <si>
    <t>Примечание: * - объем финансирования определяется ежегодно, на основании Постановления Првительства Московской области на очередной год.</t>
  </si>
  <si>
    <t>Установка и модернизация детских игровых и иных площадок</t>
  </si>
  <si>
    <t>Приобретение и установка детских, спортивных площадок, площадок для выгула собак , устройство покрытий, покраска и ремонт в течение года</t>
  </si>
  <si>
    <t>Содержание и установка детских, спортивных площадок, площадок для выгула собак и малых архитектурных форм, в т.ч</t>
  </si>
  <si>
    <t>Содержание внутриквартальных дорог, дворовых территорий многоквартирных домов, проездов к дворовым территориям многоквартирных домов</t>
  </si>
  <si>
    <t>Выполнение работ по уборке и содержанию внутриквартильных дорог, дворовых территорий многоквартирных домов, проездов к дворовым территориям многоквартирных домов</t>
  </si>
  <si>
    <t>Выполнение работ по обустройству скверов, в рамках развития пешеходных зон на территории городского округа Реутов</t>
  </si>
  <si>
    <t>от "_____" _________ 2015 года № _____</t>
  </si>
  <si>
    <t>На основании проектно-сметной документации</t>
  </si>
  <si>
    <t>Произвести работы по капитальному ремонту несущих кострукций дома, по адресу: Московская область, ул. Новогиреевская, д. 10, кв.35</t>
  </si>
  <si>
    <t>Выполнение рпбот по капитальному ремонту несущих конструкций дома, по адресу: Московская область, ул. Новогиреевская, д. 10, кв.35</t>
  </si>
  <si>
    <t>Количество установленных контейнерных площадок по сбору мусора, в том числе вблизи СНТ и вдоль дорог, с которых осуществляется вывоз мусора. (К8)</t>
  </si>
  <si>
    <t xml:space="preserve">Обеспеченность обустроенными дворовыми территориями (КБ3)
</t>
  </si>
  <si>
    <t>единица</t>
  </si>
  <si>
    <t>Ежегодная актуализация схем теплоснабжения, водоснабжения, водоотведения</t>
  </si>
  <si>
    <t>Произвести работы по актуализации схем теплоснабжения, водоснабжения, водоотведения в соответствии с генеральным планом застройки г.о. Реутов</t>
  </si>
  <si>
    <t>Количество домов, в которых проведен капитальный ремонт в рамках программы "Проведение капитального ремонта общего имущества в многоквартирных домах, расположенных на территории Московской области на 2014-2038 годы (КК3)</t>
  </si>
  <si>
    <t>3.3. Количество домов, в которых проведен капитальный ремонт в рамках программы "Проведение капитального ремонта общего имущества в многоквартирных домах, расположенных на территории Московской области на 2014-2038 годы  (КК3–единица измерения единиц)</t>
  </si>
  <si>
    <t>КК3 =Количество домов включенных в краткосрочный план реализации Региональной программы Московской области на 2014-2038 годы на очередной финансовый год</t>
  </si>
  <si>
    <t>Разборка некапитальных нестационарных сооружений на территории города</t>
  </si>
  <si>
    <t>Выполнение работ по разборке некапитальных нестационарных сооружений на территории города</t>
  </si>
  <si>
    <t>Доля организаций коммунального комплекса, осущесвляющих производство товаров, оказание услуг по водо-, теплоснабжению, утвердивших инвестиционные программы (К1)</t>
  </si>
  <si>
    <t>Планируемые результаты реализации программы</t>
  </si>
  <si>
    <t>Доля актуализированных схем теплоснабжения, водоснабжения, водоотведения</t>
  </si>
  <si>
    <t>Доля лицевых счетов, обслуживаемых единой областной расчетной системой</t>
  </si>
  <si>
    <t>Количество лицевых счетов</t>
  </si>
  <si>
    <t>Количество дворовых тиерриторий</t>
  </si>
  <si>
    <t>Количество объектов коммунальной инфраструктуры, переведенных на природный газ</t>
  </si>
  <si>
    <t xml:space="preserve">Единица </t>
  </si>
  <si>
    <t>1871,4</t>
  </si>
  <si>
    <t>565</t>
  </si>
  <si>
    <t>520</t>
  </si>
  <si>
    <t>570</t>
  </si>
  <si>
    <t>575</t>
  </si>
  <si>
    <t>580</t>
  </si>
  <si>
    <t>585</t>
  </si>
  <si>
    <t>8913</t>
  </si>
  <si>
    <t>Изготовление и установка сценической площадки ко Дню города</t>
  </si>
  <si>
    <t>Выполнение работ по изготовлению и установке сценической площадки ко Дню города</t>
  </si>
  <si>
    <t>Выполнение работ по по изготовлению и установке сценической площадки ко Дню города</t>
  </si>
  <si>
    <t>Количество насаждений (КБ4)
9091 штук к 2019 году</t>
  </si>
  <si>
    <t>Количество элементов вертикального озеленения (КБ6)
585 штук к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</si>
</sst>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5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1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1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bungb\Downloads\&#1055;&#1088;&#1080;&#1083;&#1086;&#1078;&#1077;&#1085;&#1080;&#1077;%201%20(1)%20&#1087;&#1086;&#1076;&#1075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Паспорт ПП"/>
      <sheetName val="Результаты"/>
      <sheetName val="Обоснование Финансовых ресурсов"/>
      <sheetName val="Перечень Мероприятий"/>
      <sheetName val="подсчет кап рем МестБюдж"/>
      <sheetName val="Приложения по Озеленение"/>
    </sheetNames>
    <sheetDataSet>
      <sheetData sheetId="0"/>
      <sheetData sheetId="1"/>
      <sheetData sheetId="2"/>
      <sheetData sheetId="3"/>
      <sheetData sheetId="4">
        <row r="11">
          <cell r="G11">
            <v>1902.86</v>
          </cell>
        </row>
        <row r="35">
          <cell r="G35">
            <v>2991.9</v>
          </cell>
        </row>
        <row r="36">
          <cell r="G36">
            <v>6759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zoomScaleNormal="100" workbookViewId="0">
      <selection activeCell="E18" sqref="E18"/>
    </sheetView>
  </sheetViews>
  <sheetFormatPr defaultRowHeight="15" x14ac:dyDescent="0.25"/>
  <cols>
    <col min="1" max="1" width="54" customWidth="1"/>
    <col min="2" max="2" width="20.7109375" customWidth="1"/>
    <col min="3" max="3" width="15.42578125" customWidth="1"/>
    <col min="4" max="4" width="12.140625" customWidth="1"/>
    <col min="5" max="6" width="11.85546875" customWidth="1"/>
    <col min="7" max="7" width="12.140625" customWidth="1"/>
    <col min="8" max="8" width="10.140625" customWidth="1"/>
    <col min="9" max="9" width="11.28515625" customWidth="1"/>
  </cols>
  <sheetData>
    <row r="1" spans="1:9" ht="15.75" x14ac:dyDescent="0.25">
      <c r="F1" s="154" t="s">
        <v>331</v>
      </c>
      <c r="G1" s="154"/>
      <c r="H1" s="154"/>
      <c r="I1" s="154"/>
    </row>
    <row r="2" spans="1:9" ht="15.75" x14ac:dyDescent="0.25">
      <c r="F2" s="154" t="s">
        <v>223</v>
      </c>
      <c r="G2" s="154"/>
      <c r="H2" s="154"/>
      <c r="I2" s="154"/>
    </row>
    <row r="3" spans="1:9" ht="32.25" customHeight="1" x14ac:dyDescent="0.25">
      <c r="F3" s="154" t="s">
        <v>373</v>
      </c>
      <c r="G3" s="154"/>
      <c r="H3" s="154"/>
      <c r="I3" s="154"/>
    </row>
    <row r="4" spans="1:9" x14ac:dyDescent="0.25">
      <c r="A4" s="158" t="s">
        <v>222</v>
      </c>
      <c r="B4" s="158"/>
      <c r="C4" s="158"/>
      <c r="D4" s="158"/>
      <c r="E4" s="158"/>
      <c r="F4" s="158"/>
      <c r="G4" s="158"/>
      <c r="H4" s="158"/>
      <c r="I4" s="158"/>
    </row>
    <row r="5" spans="1:9" x14ac:dyDescent="0.25">
      <c r="A5" s="158"/>
      <c r="B5" s="158"/>
      <c r="C5" s="158"/>
      <c r="D5" s="158"/>
      <c r="E5" s="158"/>
      <c r="F5" s="158"/>
      <c r="G5" s="158"/>
      <c r="H5" s="158"/>
      <c r="I5" s="158"/>
    </row>
    <row r="6" spans="1:9" x14ac:dyDescent="0.25">
      <c r="A6" s="158"/>
      <c r="B6" s="158"/>
      <c r="C6" s="158"/>
      <c r="D6" s="158"/>
      <c r="E6" s="158"/>
      <c r="F6" s="158"/>
      <c r="G6" s="158"/>
      <c r="H6" s="158"/>
      <c r="I6" s="158"/>
    </row>
    <row r="7" spans="1:9" ht="15.75" x14ac:dyDescent="0.25">
      <c r="A7" s="2"/>
      <c r="B7" s="1"/>
      <c r="C7" s="1"/>
      <c r="D7" s="1"/>
      <c r="E7" s="1"/>
      <c r="F7" s="1"/>
      <c r="G7" s="1"/>
      <c r="H7" s="1"/>
      <c r="I7" s="1"/>
    </row>
    <row r="8" spans="1:9" ht="15.75" x14ac:dyDescent="0.25">
      <c r="A8" s="4" t="s">
        <v>65</v>
      </c>
      <c r="B8" s="155" t="s">
        <v>197</v>
      </c>
      <c r="C8" s="155"/>
      <c r="D8" s="155"/>
      <c r="E8" s="155"/>
      <c r="F8" s="155"/>
      <c r="G8" s="155"/>
      <c r="H8" s="155"/>
      <c r="I8" s="155"/>
    </row>
    <row r="9" spans="1:9" ht="41.25" customHeight="1" x14ac:dyDescent="0.25">
      <c r="A9" s="4" t="s">
        <v>66</v>
      </c>
      <c r="B9" s="155" t="s">
        <v>67</v>
      </c>
      <c r="C9" s="155"/>
      <c r="D9" s="155"/>
      <c r="E9" s="155"/>
      <c r="F9" s="155"/>
      <c r="G9" s="155"/>
      <c r="H9" s="155"/>
      <c r="I9" s="155"/>
    </row>
    <row r="10" spans="1:9" ht="15.75" x14ac:dyDescent="0.25">
      <c r="A10" s="4" t="s">
        <v>68</v>
      </c>
      <c r="B10" s="155" t="s">
        <v>166</v>
      </c>
      <c r="C10" s="155"/>
      <c r="D10" s="155"/>
      <c r="E10" s="155"/>
      <c r="F10" s="155"/>
      <c r="G10" s="155"/>
      <c r="H10" s="155"/>
      <c r="I10" s="155"/>
    </row>
    <row r="11" spans="1:9" ht="24.75" customHeight="1" x14ac:dyDescent="0.25">
      <c r="A11" s="4" t="s">
        <v>69</v>
      </c>
      <c r="B11" s="155" t="s">
        <v>168</v>
      </c>
      <c r="C11" s="155"/>
      <c r="D11" s="155"/>
      <c r="E11" s="155"/>
      <c r="F11" s="155"/>
      <c r="G11" s="155"/>
      <c r="H11" s="155"/>
      <c r="I11" s="155"/>
    </row>
    <row r="12" spans="1:9" ht="30.75" customHeight="1" x14ac:dyDescent="0.25">
      <c r="A12" s="23" t="s">
        <v>70</v>
      </c>
      <c r="B12" s="155" t="s">
        <v>5</v>
      </c>
      <c r="C12" s="155"/>
      <c r="D12" s="155"/>
      <c r="E12" s="155"/>
      <c r="F12" s="155"/>
      <c r="G12" s="155"/>
      <c r="H12" s="155"/>
      <c r="I12" s="155"/>
    </row>
    <row r="13" spans="1:9" ht="15.75" x14ac:dyDescent="0.25">
      <c r="A13" s="4" t="s">
        <v>7</v>
      </c>
      <c r="B13" s="155" t="s">
        <v>8</v>
      </c>
      <c r="C13" s="155"/>
      <c r="D13" s="155"/>
      <c r="E13" s="155"/>
      <c r="F13" s="155"/>
      <c r="G13" s="155"/>
      <c r="H13" s="155"/>
      <c r="I13" s="155"/>
    </row>
    <row r="14" spans="1:9" ht="65.25" customHeight="1" x14ac:dyDescent="0.25">
      <c r="A14" s="4" t="s">
        <v>71</v>
      </c>
      <c r="B14" s="155" t="s">
        <v>198</v>
      </c>
      <c r="C14" s="155"/>
      <c r="D14" s="155"/>
      <c r="E14" s="155"/>
      <c r="F14" s="155"/>
      <c r="G14" s="155"/>
      <c r="H14" s="155"/>
      <c r="I14" s="155"/>
    </row>
    <row r="15" spans="1:9" ht="15.75" customHeight="1" x14ac:dyDescent="0.25">
      <c r="A15" s="151" t="s">
        <v>72</v>
      </c>
      <c r="B15" s="121" t="s">
        <v>12</v>
      </c>
      <c r="C15" s="122"/>
      <c r="D15" s="122"/>
      <c r="E15" s="122"/>
      <c r="F15" s="122"/>
      <c r="G15" s="122"/>
      <c r="H15" s="142"/>
      <c r="I15" s="142"/>
    </row>
    <row r="16" spans="1:9" ht="15.75" customHeight="1" x14ac:dyDescent="0.25">
      <c r="A16" s="151"/>
      <c r="B16" s="142" t="s">
        <v>20</v>
      </c>
      <c r="C16" s="152" t="s">
        <v>13</v>
      </c>
      <c r="D16" s="152" t="s">
        <v>14</v>
      </c>
      <c r="E16" s="152" t="s">
        <v>15</v>
      </c>
      <c r="F16" s="152" t="s">
        <v>16</v>
      </c>
      <c r="G16" s="156" t="s">
        <v>17</v>
      </c>
      <c r="H16" s="142"/>
      <c r="I16" s="142"/>
    </row>
    <row r="17" spans="1:10" ht="15.75" customHeight="1" x14ac:dyDescent="0.25">
      <c r="A17" s="151"/>
      <c r="B17" s="142"/>
      <c r="C17" s="153"/>
      <c r="D17" s="153"/>
      <c r="E17" s="153"/>
      <c r="F17" s="153"/>
      <c r="G17" s="157"/>
      <c r="H17" s="142"/>
      <c r="I17" s="142"/>
    </row>
    <row r="18" spans="1:10" ht="25.5" customHeight="1" x14ac:dyDescent="0.25">
      <c r="A18" s="25" t="s">
        <v>73</v>
      </c>
      <c r="B18" s="9">
        <f>SUM(C18:G18)</f>
        <v>604217.89999999991</v>
      </c>
      <c r="C18" s="6">
        <f>'Паспорт ПП'!E15+'Паспорт ПП'!E65</f>
        <v>167861.3</v>
      </c>
      <c r="D18" s="6">
        <f>'Паспорт ПП'!F15+'Паспорт ПП'!F65</f>
        <v>50611.200000000012</v>
      </c>
      <c r="E18" s="6">
        <f>'Паспорт ПП'!G15+'Паспорт ПП'!G65</f>
        <v>53413.8</v>
      </c>
      <c r="F18" s="6">
        <f>'Паспорт ПП'!H15+'Паспорт ПП'!H65</f>
        <v>161909.79999999999</v>
      </c>
      <c r="G18" s="6">
        <f>'Паспорт ПП'!I15+'Паспорт ПП'!I65</f>
        <v>170421.8</v>
      </c>
      <c r="H18" s="142"/>
      <c r="I18" s="142"/>
    </row>
    <row r="19" spans="1:10" ht="22.5" customHeight="1" x14ac:dyDescent="0.25">
      <c r="A19" s="25" t="s">
        <v>21</v>
      </c>
      <c r="B19" s="9">
        <f t="shared" ref="B19:B21" si="0">SUM(C19:G19)</f>
        <v>9808</v>
      </c>
      <c r="C19" s="6">
        <f>'Паспорт ПП'!E62+'Паспорт ПП'!E14</f>
        <v>6462.4</v>
      </c>
      <c r="D19" s="6">
        <f>'Паспорт ПП'!F14</f>
        <v>3345.6</v>
      </c>
      <c r="E19" s="6" t="s">
        <v>203</v>
      </c>
      <c r="F19" s="6" t="s">
        <v>203</v>
      </c>
      <c r="G19" s="6" t="s">
        <v>203</v>
      </c>
      <c r="H19" s="142"/>
      <c r="I19" s="142"/>
    </row>
    <row r="20" spans="1:10" ht="29.25" customHeight="1" x14ac:dyDescent="0.25">
      <c r="A20" s="25" t="s">
        <v>215</v>
      </c>
      <c r="B20" s="9">
        <f t="shared" si="0"/>
        <v>391240.49</v>
      </c>
      <c r="C20" s="6">
        <f>'Паспорт ПП'!E64</f>
        <v>215096.3</v>
      </c>
      <c r="D20" s="6">
        <f>'Паспорт ПП'!F64</f>
        <v>176144.19</v>
      </c>
      <c r="E20" s="6" t="str">
        <f>'Паспорт ПП'!G64</f>
        <v>*</v>
      </c>
      <c r="F20" s="6" t="str">
        <f>'Паспорт ПП'!H64</f>
        <v>*</v>
      </c>
      <c r="G20" s="6" t="str">
        <f>'Паспорт ПП'!I64</f>
        <v>*</v>
      </c>
      <c r="H20" s="142"/>
      <c r="I20" s="142"/>
    </row>
    <row r="21" spans="1:10" ht="33" customHeight="1" x14ac:dyDescent="0.25">
      <c r="A21" s="25" t="s">
        <v>74</v>
      </c>
      <c r="B21" s="9">
        <f t="shared" si="0"/>
        <v>3116.8</v>
      </c>
      <c r="C21" s="24">
        <f>'Паспорт ПП'!E63</f>
        <v>3116.8</v>
      </c>
      <c r="D21" s="24" t="str">
        <f>'Паспорт ПП'!F63</f>
        <v>*</v>
      </c>
      <c r="E21" s="24" t="str">
        <f>'Паспорт ПП'!G63</f>
        <v>*</v>
      </c>
      <c r="F21" s="24" t="str">
        <f>'Паспорт ПП'!H63</f>
        <v>*</v>
      </c>
      <c r="G21" s="24" t="str">
        <f>'Паспорт ПП'!I63</f>
        <v>*</v>
      </c>
      <c r="H21" s="142"/>
      <c r="I21" s="142"/>
    </row>
    <row r="22" spans="1:10" ht="132" customHeight="1" x14ac:dyDescent="0.25">
      <c r="A22" s="28" t="s">
        <v>388</v>
      </c>
      <c r="B22" s="148" t="s">
        <v>165</v>
      </c>
      <c r="C22" s="149"/>
      <c r="D22" s="149"/>
      <c r="E22" s="149"/>
      <c r="F22" s="149"/>
      <c r="G22" s="149"/>
      <c r="H22" s="149"/>
      <c r="I22" s="150"/>
    </row>
    <row r="24" spans="1:10" ht="54.75" customHeight="1" x14ac:dyDescent="0.25">
      <c r="A24" s="66" t="s">
        <v>203</v>
      </c>
      <c r="B24" s="147" t="s">
        <v>204</v>
      </c>
      <c r="C24" s="147"/>
      <c r="D24" s="147"/>
      <c r="E24" s="147"/>
      <c r="F24" s="147"/>
      <c r="G24" s="147"/>
      <c r="H24" s="147"/>
      <c r="I24" s="147"/>
      <c r="J24" s="67"/>
    </row>
    <row r="25" spans="1:10" ht="43.5" customHeight="1" x14ac:dyDescent="0.25">
      <c r="A25" s="121" t="s">
        <v>225</v>
      </c>
      <c r="B25" s="122"/>
      <c r="C25" s="122"/>
      <c r="D25" s="122"/>
      <c r="E25" s="122"/>
      <c r="F25" s="122"/>
      <c r="G25" s="122"/>
      <c r="H25" s="122"/>
      <c r="I25" s="123"/>
    </row>
    <row r="26" spans="1:10" ht="112.5" customHeight="1" x14ac:dyDescent="0.25">
      <c r="A26" s="124" t="s">
        <v>230</v>
      </c>
      <c r="B26" s="125"/>
      <c r="C26" s="125"/>
      <c r="D26" s="125"/>
      <c r="E26" s="125"/>
      <c r="F26" s="125"/>
      <c r="G26" s="125"/>
      <c r="H26" s="125"/>
      <c r="I26" s="126"/>
    </row>
    <row r="27" spans="1:10" ht="67.5" customHeight="1" x14ac:dyDescent="0.25">
      <c r="A27" s="124" t="s">
        <v>231</v>
      </c>
      <c r="B27" s="125"/>
      <c r="C27" s="125"/>
      <c r="D27" s="125"/>
      <c r="E27" s="125"/>
      <c r="F27" s="125"/>
      <c r="G27" s="125"/>
      <c r="H27" s="125"/>
      <c r="I27" s="126"/>
    </row>
    <row r="28" spans="1:10" ht="15.75" x14ac:dyDescent="0.25">
      <c r="A28" s="124" t="s">
        <v>232</v>
      </c>
      <c r="B28" s="125"/>
      <c r="C28" s="125"/>
      <c r="D28" s="125"/>
      <c r="E28" s="125"/>
      <c r="F28" s="125"/>
      <c r="G28" s="125"/>
      <c r="H28" s="125"/>
      <c r="I28" s="126"/>
    </row>
    <row r="29" spans="1:10" ht="15.75" x14ac:dyDescent="0.25">
      <c r="A29" s="124" t="s">
        <v>233</v>
      </c>
      <c r="B29" s="125"/>
      <c r="C29" s="125"/>
      <c r="D29" s="125"/>
      <c r="E29" s="125"/>
      <c r="F29" s="125"/>
      <c r="G29" s="125"/>
      <c r="H29" s="125"/>
      <c r="I29" s="126"/>
    </row>
    <row r="30" spans="1:10" ht="36" customHeight="1" x14ac:dyDescent="0.25">
      <c r="A30" s="136" t="s">
        <v>224</v>
      </c>
      <c r="B30" s="137"/>
      <c r="C30" s="137"/>
      <c r="D30" s="137"/>
      <c r="E30" s="137"/>
      <c r="F30" s="137"/>
      <c r="G30" s="137"/>
      <c r="H30" s="137"/>
      <c r="I30" s="138"/>
    </row>
    <row r="31" spans="1:10" ht="33" customHeight="1" x14ac:dyDescent="0.25">
      <c r="A31" s="121" t="s">
        <v>226</v>
      </c>
      <c r="B31" s="122"/>
      <c r="C31" s="122"/>
      <c r="D31" s="122"/>
      <c r="E31" s="122"/>
      <c r="F31" s="122"/>
      <c r="G31" s="122"/>
      <c r="H31" s="122"/>
      <c r="I31" s="123"/>
    </row>
    <row r="32" spans="1:10" ht="33" customHeight="1" x14ac:dyDescent="0.25">
      <c r="A32" s="124" t="s">
        <v>228</v>
      </c>
      <c r="B32" s="125"/>
      <c r="C32" s="125"/>
      <c r="D32" s="125"/>
      <c r="E32" s="125"/>
      <c r="F32" s="125"/>
      <c r="G32" s="125"/>
      <c r="H32" s="125"/>
      <c r="I32" s="126"/>
    </row>
    <row r="33" spans="1:9" ht="15.75" x14ac:dyDescent="0.25">
      <c r="A33" s="124" t="s">
        <v>227</v>
      </c>
      <c r="B33" s="125"/>
      <c r="C33" s="125"/>
      <c r="D33" s="125"/>
      <c r="E33" s="125"/>
      <c r="F33" s="125"/>
      <c r="G33" s="125"/>
      <c r="H33" s="125"/>
      <c r="I33" s="126"/>
    </row>
    <row r="34" spans="1:9" ht="15.75" x14ac:dyDescent="0.25">
      <c r="A34" s="124" t="s">
        <v>229</v>
      </c>
      <c r="B34" s="125"/>
      <c r="C34" s="125"/>
      <c r="D34" s="125"/>
      <c r="E34" s="125"/>
      <c r="F34" s="125"/>
      <c r="G34" s="125"/>
      <c r="H34" s="125"/>
      <c r="I34" s="126"/>
    </row>
    <row r="35" spans="1:9" ht="48.75" customHeight="1" x14ac:dyDescent="0.25">
      <c r="A35" s="121" t="s">
        <v>256</v>
      </c>
      <c r="B35" s="122"/>
      <c r="C35" s="122"/>
      <c r="D35" s="122"/>
      <c r="E35" s="122"/>
      <c r="F35" s="122"/>
      <c r="G35" s="122"/>
      <c r="H35" s="122"/>
      <c r="I35" s="123"/>
    </row>
    <row r="36" spans="1:9" ht="15.75" x14ac:dyDescent="0.25">
      <c r="A36" s="139" t="s">
        <v>234</v>
      </c>
      <c r="B36" s="140"/>
      <c r="C36" s="140"/>
      <c r="D36" s="140"/>
      <c r="E36" s="140"/>
      <c r="F36" s="140"/>
      <c r="G36" s="140"/>
      <c r="H36" s="140"/>
      <c r="I36" s="141"/>
    </row>
    <row r="37" spans="1:9" ht="15.75" x14ac:dyDescent="0.25">
      <c r="A37" s="124" t="s">
        <v>353</v>
      </c>
      <c r="B37" s="125"/>
      <c r="C37" s="125"/>
      <c r="D37" s="125"/>
      <c r="E37" s="125"/>
      <c r="F37" s="125"/>
      <c r="G37" s="125"/>
      <c r="H37" s="125"/>
      <c r="I37" s="126"/>
    </row>
    <row r="38" spans="1:9" ht="15.75" x14ac:dyDescent="0.25">
      <c r="A38" s="124" t="s">
        <v>354</v>
      </c>
      <c r="B38" s="125"/>
      <c r="C38" s="125"/>
      <c r="D38" s="125"/>
      <c r="E38" s="125"/>
      <c r="F38" s="125"/>
      <c r="G38" s="125"/>
      <c r="H38" s="125"/>
      <c r="I38" s="126"/>
    </row>
    <row r="39" spans="1:9" ht="15.75" x14ac:dyDescent="0.25">
      <c r="A39" s="139" t="s">
        <v>235</v>
      </c>
      <c r="B39" s="140"/>
      <c r="C39" s="140"/>
      <c r="D39" s="140"/>
      <c r="E39" s="140"/>
      <c r="F39" s="140"/>
      <c r="G39" s="140"/>
      <c r="H39" s="140"/>
      <c r="I39" s="141"/>
    </row>
    <row r="40" spans="1:9" ht="15.75" x14ac:dyDescent="0.25">
      <c r="A40" s="124" t="s">
        <v>236</v>
      </c>
      <c r="B40" s="125"/>
      <c r="C40" s="125"/>
      <c r="D40" s="125"/>
      <c r="E40" s="125"/>
      <c r="F40" s="125"/>
      <c r="G40" s="125"/>
      <c r="H40" s="125"/>
      <c r="I40" s="126"/>
    </row>
    <row r="41" spans="1:9" ht="15.75" x14ac:dyDescent="0.25">
      <c r="A41" s="124" t="s">
        <v>237</v>
      </c>
      <c r="B41" s="125"/>
      <c r="C41" s="125"/>
      <c r="D41" s="125"/>
      <c r="E41" s="125"/>
      <c r="F41" s="125"/>
      <c r="G41" s="125"/>
      <c r="H41" s="125"/>
      <c r="I41" s="126"/>
    </row>
    <row r="42" spans="1:9" ht="15.75" x14ac:dyDescent="0.25">
      <c r="A42" s="124" t="s">
        <v>238</v>
      </c>
      <c r="B42" s="125"/>
      <c r="C42" s="125"/>
      <c r="D42" s="125"/>
      <c r="E42" s="125"/>
      <c r="F42" s="125"/>
      <c r="G42" s="125"/>
      <c r="H42" s="125"/>
      <c r="I42" s="126"/>
    </row>
    <row r="43" spans="1:9" ht="15.75" x14ac:dyDescent="0.25">
      <c r="A43" s="124" t="s">
        <v>239</v>
      </c>
      <c r="B43" s="125"/>
      <c r="C43" s="125"/>
      <c r="D43" s="125"/>
      <c r="E43" s="125"/>
      <c r="F43" s="125"/>
      <c r="G43" s="125"/>
      <c r="H43" s="125"/>
      <c r="I43" s="126"/>
    </row>
    <row r="44" spans="1:9" ht="15.75" x14ac:dyDescent="0.25">
      <c r="A44" s="139" t="s">
        <v>240</v>
      </c>
      <c r="B44" s="140"/>
      <c r="C44" s="140"/>
      <c r="D44" s="140"/>
      <c r="E44" s="140"/>
      <c r="F44" s="140"/>
      <c r="G44" s="140"/>
      <c r="H44" s="140"/>
      <c r="I44" s="141"/>
    </row>
    <row r="45" spans="1:9" ht="15.75" x14ac:dyDescent="0.25">
      <c r="A45" s="124" t="s">
        <v>241</v>
      </c>
      <c r="B45" s="125"/>
      <c r="C45" s="125"/>
      <c r="D45" s="125"/>
      <c r="E45" s="125"/>
      <c r="F45" s="125"/>
      <c r="G45" s="125"/>
      <c r="H45" s="125"/>
      <c r="I45" s="126"/>
    </row>
    <row r="46" spans="1:9" ht="15.75" x14ac:dyDescent="0.25">
      <c r="A46" s="124" t="s">
        <v>242</v>
      </c>
      <c r="B46" s="125"/>
      <c r="C46" s="125"/>
      <c r="D46" s="125"/>
      <c r="E46" s="125"/>
      <c r="F46" s="125"/>
      <c r="G46" s="125"/>
      <c r="H46" s="125"/>
      <c r="I46" s="126"/>
    </row>
    <row r="47" spans="1:9" ht="15" customHeight="1" x14ac:dyDescent="0.25">
      <c r="A47" s="124" t="s">
        <v>243</v>
      </c>
      <c r="B47" s="125"/>
      <c r="C47" s="125"/>
      <c r="D47" s="125"/>
      <c r="E47" s="125"/>
      <c r="F47" s="125"/>
      <c r="G47" s="125"/>
      <c r="H47" s="125"/>
      <c r="I47" s="126"/>
    </row>
    <row r="48" spans="1:9" ht="15" customHeight="1" x14ac:dyDescent="0.25">
      <c r="A48" s="139" t="s">
        <v>244</v>
      </c>
      <c r="B48" s="140"/>
      <c r="C48" s="140"/>
      <c r="D48" s="140"/>
      <c r="E48" s="140"/>
      <c r="F48" s="140"/>
      <c r="G48" s="140"/>
      <c r="H48" s="140"/>
      <c r="I48" s="141"/>
    </row>
    <row r="49" spans="1:9" ht="100.5" customHeight="1" x14ac:dyDescent="0.25">
      <c r="A49" s="124" t="s">
        <v>245</v>
      </c>
      <c r="B49" s="125"/>
      <c r="C49" s="125"/>
      <c r="D49" s="125"/>
      <c r="E49" s="125"/>
      <c r="F49" s="125"/>
      <c r="G49" s="125"/>
      <c r="H49" s="125"/>
      <c r="I49" s="126"/>
    </row>
    <row r="50" spans="1:9" ht="15.75" x14ac:dyDescent="0.25">
      <c r="A50" s="139" t="s">
        <v>246</v>
      </c>
      <c r="B50" s="140"/>
      <c r="C50" s="140"/>
      <c r="D50" s="140"/>
      <c r="E50" s="140"/>
      <c r="F50" s="140"/>
      <c r="G50" s="140"/>
      <c r="H50" s="140"/>
      <c r="I50" s="141"/>
    </row>
    <row r="51" spans="1:9" ht="30.75" customHeight="1" x14ac:dyDescent="0.25">
      <c r="A51" s="124" t="s">
        <v>247</v>
      </c>
      <c r="B51" s="125"/>
      <c r="C51" s="125"/>
      <c r="D51" s="125"/>
      <c r="E51" s="125"/>
      <c r="F51" s="125"/>
      <c r="G51" s="125"/>
      <c r="H51" s="125"/>
      <c r="I51" s="126"/>
    </row>
    <row r="52" spans="1:9" ht="38.25" customHeight="1" x14ac:dyDescent="0.25">
      <c r="A52" s="124" t="s">
        <v>248</v>
      </c>
      <c r="B52" s="125"/>
      <c r="C52" s="125"/>
      <c r="D52" s="125"/>
      <c r="E52" s="125"/>
      <c r="F52" s="125"/>
      <c r="G52" s="125"/>
      <c r="H52" s="125"/>
      <c r="I52" s="126"/>
    </row>
    <row r="53" spans="1:9" ht="15.75" x14ac:dyDescent="0.25">
      <c r="A53" s="139" t="s">
        <v>249</v>
      </c>
      <c r="B53" s="140"/>
      <c r="C53" s="140"/>
      <c r="D53" s="140"/>
      <c r="E53" s="140"/>
      <c r="F53" s="140"/>
      <c r="G53" s="140"/>
      <c r="H53" s="140"/>
      <c r="I53" s="141"/>
    </row>
    <row r="54" spans="1:9" ht="15.75" x14ac:dyDescent="0.25">
      <c r="A54" s="124" t="s">
        <v>250</v>
      </c>
      <c r="B54" s="125"/>
      <c r="C54" s="125"/>
      <c r="D54" s="125"/>
      <c r="E54" s="125"/>
      <c r="F54" s="125"/>
      <c r="G54" s="125"/>
      <c r="H54" s="125"/>
      <c r="I54" s="126"/>
    </row>
    <row r="55" spans="1:9" ht="15.75" x14ac:dyDescent="0.25">
      <c r="A55" s="124" t="s">
        <v>251</v>
      </c>
      <c r="B55" s="125"/>
      <c r="C55" s="125"/>
      <c r="D55" s="125"/>
      <c r="E55" s="125"/>
      <c r="F55" s="125"/>
      <c r="G55" s="125"/>
      <c r="H55" s="125"/>
      <c r="I55" s="126"/>
    </row>
    <row r="56" spans="1:9" ht="15.75" x14ac:dyDescent="0.25">
      <c r="A56" s="124" t="s">
        <v>252</v>
      </c>
      <c r="B56" s="125"/>
      <c r="C56" s="125"/>
      <c r="D56" s="125"/>
      <c r="E56" s="125"/>
      <c r="F56" s="125"/>
      <c r="G56" s="125"/>
      <c r="H56" s="125"/>
      <c r="I56" s="126"/>
    </row>
    <row r="57" spans="1:9" ht="15.75" x14ac:dyDescent="0.25">
      <c r="A57" s="139" t="s">
        <v>253</v>
      </c>
      <c r="B57" s="140"/>
      <c r="C57" s="140"/>
      <c r="D57" s="140"/>
      <c r="E57" s="140"/>
      <c r="F57" s="140"/>
      <c r="G57" s="140"/>
      <c r="H57" s="140"/>
      <c r="I57" s="141"/>
    </row>
    <row r="58" spans="1:9" ht="15.75" x14ac:dyDescent="0.25">
      <c r="A58" s="124" t="s">
        <v>254</v>
      </c>
      <c r="B58" s="125"/>
      <c r="C58" s="125"/>
      <c r="D58" s="125"/>
      <c r="E58" s="125"/>
      <c r="F58" s="125"/>
      <c r="G58" s="125"/>
      <c r="H58" s="125"/>
      <c r="I58" s="126"/>
    </row>
    <row r="59" spans="1:9" ht="15.75" x14ac:dyDescent="0.25">
      <c r="A59" s="124" t="s">
        <v>251</v>
      </c>
      <c r="B59" s="125"/>
      <c r="C59" s="125"/>
      <c r="D59" s="125"/>
      <c r="E59" s="125"/>
      <c r="F59" s="125"/>
      <c r="G59" s="125"/>
      <c r="H59" s="125"/>
      <c r="I59" s="126"/>
    </row>
    <row r="60" spans="1:9" ht="15.75" x14ac:dyDescent="0.25">
      <c r="A60" s="136" t="s">
        <v>255</v>
      </c>
      <c r="B60" s="137"/>
      <c r="C60" s="137"/>
      <c r="D60" s="137"/>
      <c r="E60" s="137"/>
      <c r="F60" s="137"/>
      <c r="G60" s="137"/>
      <c r="H60" s="137"/>
      <c r="I60" s="138"/>
    </row>
    <row r="61" spans="1:9" ht="46.5" customHeight="1" x14ac:dyDescent="0.25">
      <c r="A61" s="142" t="s">
        <v>257</v>
      </c>
      <c r="B61" s="142"/>
      <c r="C61" s="142"/>
      <c r="D61" s="142"/>
      <c r="E61" s="142"/>
      <c r="F61" s="142"/>
      <c r="G61" s="142"/>
      <c r="H61" s="142"/>
      <c r="I61" s="142"/>
    </row>
    <row r="62" spans="1:9" s="77" customFormat="1" ht="72.75" customHeight="1" x14ac:dyDescent="0.25">
      <c r="A62" s="143" t="s">
        <v>258</v>
      </c>
      <c r="B62" s="143"/>
      <c r="C62" s="143"/>
      <c r="D62" s="143"/>
      <c r="E62" s="143"/>
      <c r="F62" s="143"/>
      <c r="G62" s="143"/>
      <c r="H62" s="143"/>
      <c r="I62" s="143"/>
    </row>
    <row r="63" spans="1:9" ht="57.75" customHeight="1" x14ac:dyDescent="0.25">
      <c r="A63" s="144" t="s">
        <v>287</v>
      </c>
      <c r="B63" s="145"/>
      <c r="C63" s="145"/>
      <c r="D63" s="145"/>
      <c r="E63" s="145"/>
      <c r="F63" s="145"/>
      <c r="G63" s="145"/>
      <c r="H63" s="145"/>
      <c r="I63" s="146"/>
    </row>
    <row r="64" spans="1:9" ht="15.75" x14ac:dyDescent="0.25">
      <c r="A64" s="124" t="s">
        <v>288</v>
      </c>
      <c r="B64" s="125"/>
      <c r="C64" s="125"/>
      <c r="D64" s="125"/>
      <c r="E64" s="125"/>
      <c r="F64" s="125"/>
      <c r="G64" s="125"/>
      <c r="H64" s="125"/>
      <c r="I64" s="126"/>
    </row>
    <row r="65" spans="1:9" ht="15.75" x14ac:dyDescent="0.25">
      <c r="A65" s="139" t="s">
        <v>259</v>
      </c>
      <c r="B65" s="140"/>
      <c r="C65" s="140"/>
      <c r="D65" s="140"/>
      <c r="E65" s="140"/>
      <c r="F65" s="140"/>
      <c r="G65" s="140"/>
      <c r="H65" s="140"/>
      <c r="I65" s="141"/>
    </row>
    <row r="66" spans="1:9" ht="48.75" customHeight="1" x14ac:dyDescent="0.25">
      <c r="A66" s="124" t="s">
        <v>260</v>
      </c>
      <c r="B66" s="125"/>
      <c r="C66" s="125"/>
      <c r="D66" s="125"/>
      <c r="E66" s="125"/>
      <c r="F66" s="125"/>
      <c r="G66" s="125"/>
      <c r="H66" s="125"/>
      <c r="I66" s="126"/>
    </row>
    <row r="67" spans="1:9" ht="15.75" x14ac:dyDescent="0.25">
      <c r="A67" s="124" t="s">
        <v>261</v>
      </c>
      <c r="B67" s="125"/>
      <c r="C67" s="125"/>
      <c r="D67" s="125"/>
      <c r="E67" s="125"/>
      <c r="F67" s="125"/>
      <c r="G67" s="125"/>
      <c r="H67" s="125"/>
      <c r="I67" s="126"/>
    </row>
    <row r="68" spans="1:9" ht="15.75" x14ac:dyDescent="0.25">
      <c r="A68" s="124" t="s">
        <v>262</v>
      </c>
      <c r="B68" s="125"/>
      <c r="C68" s="125"/>
      <c r="D68" s="125"/>
      <c r="E68" s="125"/>
      <c r="F68" s="125"/>
      <c r="G68" s="125"/>
      <c r="H68" s="125"/>
      <c r="I68" s="126"/>
    </row>
    <row r="69" spans="1:9" ht="15.75" x14ac:dyDescent="0.25">
      <c r="A69" s="124" t="s">
        <v>263</v>
      </c>
      <c r="B69" s="125"/>
      <c r="C69" s="125"/>
      <c r="D69" s="125"/>
      <c r="E69" s="125"/>
      <c r="F69" s="125"/>
      <c r="G69" s="125"/>
      <c r="H69" s="125"/>
      <c r="I69" s="126"/>
    </row>
    <row r="70" spans="1:9" ht="15.75" x14ac:dyDescent="0.25">
      <c r="A70" s="124" t="s">
        <v>264</v>
      </c>
      <c r="B70" s="125"/>
      <c r="C70" s="125"/>
      <c r="D70" s="125"/>
      <c r="E70" s="125"/>
      <c r="F70" s="125"/>
      <c r="G70" s="125"/>
      <c r="H70" s="125"/>
      <c r="I70" s="126"/>
    </row>
    <row r="71" spans="1:9" ht="15.75" x14ac:dyDescent="0.25">
      <c r="A71" s="139" t="s">
        <v>265</v>
      </c>
      <c r="B71" s="140"/>
      <c r="C71" s="140"/>
      <c r="D71" s="140"/>
      <c r="E71" s="140"/>
      <c r="F71" s="140"/>
      <c r="G71" s="140"/>
      <c r="H71" s="140"/>
      <c r="I71" s="141"/>
    </row>
    <row r="72" spans="1:9" ht="15.75" x14ac:dyDescent="0.25">
      <c r="A72" s="124" t="s">
        <v>266</v>
      </c>
      <c r="B72" s="125"/>
      <c r="C72" s="125"/>
      <c r="D72" s="125"/>
      <c r="E72" s="125"/>
      <c r="F72" s="125"/>
      <c r="G72" s="125"/>
      <c r="H72" s="125"/>
      <c r="I72" s="126"/>
    </row>
    <row r="73" spans="1:9" ht="15.75" x14ac:dyDescent="0.25">
      <c r="A73" s="124" t="s">
        <v>267</v>
      </c>
      <c r="B73" s="125"/>
      <c r="C73" s="125"/>
      <c r="D73" s="125"/>
      <c r="E73" s="125"/>
      <c r="F73" s="125"/>
      <c r="G73" s="125"/>
      <c r="H73" s="125"/>
      <c r="I73" s="126"/>
    </row>
    <row r="74" spans="1:9" ht="55.5" customHeight="1" x14ac:dyDescent="0.25">
      <c r="A74" s="124" t="s">
        <v>268</v>
      </c>
      <c r="B74" s="125"/>
      <c r="C74" s="125"/>
      <c r="D74" s="125"/>
      <c r="E74" s="125"/>
      <c r="F74" s="125"/>
      <c r="G74" s="125"/>
      <c r="H74" s="125"/>
      <c r="I74" s="126"/>
    </row>
    <row r="75" spans="1:9" ht="15.75" x14ac:dyDescent="0.25">
      <c r="A75" s="124" t="s">
        <v>269</v>
      </c>
      <c r="B75" s="125"/>
      <c r="C75" s="125"/>
      <c r="D75" s="125"/>
      <c r="E75" s="125"/>
      <c r="F75" s="125"/>
      <c r="G75" s="125"/>
      <c r="H75" s="125"/>
      <c r="I75" s="126"/>
    </row>
    <row r="76" spans="1:9" ht="38.25" customHeight="1" x14ac:dyDescent="0.25">
      <c r="A76" s="124" t="s">
        <v>270</v>
      </c>
      <c r="B76" s="125"/>
      <c r="C76" s="125"/>
      <c r="D76" s="125"/>
      <c r="E76" s="125"/>
      <c r="F76" s="125"/>
      <c r="G76" s="125"/>
      <c r="H76" s="125"/>
      <c r="I76" s="126"/>
    </row>
    <row r="77" spans="1:9" ht="15.75" x14ac:dyDescent="0.25">
      <c r="A77" s="124" t="s">
        <v>271</v>
      </c>
      <c r="B77" s="125"/>
      <c r="C77" s="125"/>
      <c r="D77" s="125"/>
      <c r="E77" s="125"/>
      <c r="F77" s="125"/>
      <c r="G77" s="125"/>
      <c r="H77" s="125"/>
      <c r="I77" s="126"/>
    </row>
    <row r="78" spans="1:9" ht="15.75" x14ac:dyDescent="0.25">
      <c r="A78" s="124" t="s">
        <v>272</v>
      </c>
      <c r="B78" s="125"/>
      <c r="C78" s="125"/>
      <c r="D78" s="125"/>
      <c r="E78" s="125"/>
      <c r="F78" s="125"/>
      <c r="G78" s="125"/>
      <c r="H78" s="125"/>
      <c r="I78" s="126"/>
    </row>
    <row r="79" spans="1:9" ht="36.75" customHeight="1" x14ac:dyDescent="0.25">
      <c r="A79" s="124" t="s">
        <v>273</v>
      </c>
      <c r="B79" s="125"/>
      <c r="C79" s="125"/>
      <c r="D79" s="125"/>
      <c r="E79" s="125"/>
      <c r="F79" s="125"/>
      <c r="G79" s="125"/>
      <c r="H79" s="125"/>
      <c r="I79" s="126"/>
    </row>
    <row r="80" spans="1:9" ht="54.75" customHeight="1" x14ac:dyDescent="0.25">
      <c r="A80" s="124" t="s">
        <v>274</v>
      </c>
      <c r="B80" s="125"/>
      <c r="C80" s="125"/>
      <c r="D80" s="125"/>
      <c r="E80" s="125"/>
      <c r="F80" s="125"/>
      <c r="G80" s="125"/>
      <c r="H80" s="125"/>
      <c r="I80" s="126"/>
    </row>
    <row r="81" spans="1:9" ht="15.75" x14ac:dyDescent="0.25">
      <c r="A81" s="124" t="s">
        <v>275</v>
      </c>
      <c r="B81" s="125"/>
      <c r="C81" s="125"/>
      <c r="D81" s="125"/>
      <c r="E81" s="125"/>
      <c r="F81" s="125"/>
      <c r="G81" s="125"/>
      <c r="H81" s="125"/>
      <c r="I81" s="126"/>
    </row>
    <row r="82" spans="1:9" ht="15.75" x14ac:dyDescent="0.25">
      <c r="A82" s="124" t="s">
        <v>276</v>
      </c>
      <c r="B82" s="125"/>
      <c r="C82" s="125"/>
      <c r="D82" s="125"/>
      <c r="E82" s="125"/>
      <c r="F82" s="125"/>
      <c r="G82" s="125"/>
      <c r="H82" s="125"/>
      <c r="I82" s="126"/>
    </row>
    <row r="83" spans="1:9" ht="15.75" x14ac:dyDescent="0.25">
      <c r="A83" s="124" t="s">
        <v>289</v>
      </c>
      <c r="B83" s="125"/>
      <c r="C83" s="125"/>
      <c r="D83" s="125"/>
      <c r="E83" s="125"/>
      <c r="F83" s="125"/>
      <c r="G83" s="125"/>
      <c r="H83" s="125"/>
      <c r="I83" s="126"/>
    </row>
    <row r="84" spans="1:9" ht="35.25" customHeight="1" x14ac:dyDescent="0.25">
      <c r="A84" s="124" t="s">
        <v>290</v>
      </c>
      <c r="B84" s="125"/>
      <c r="C84" s="125"/>
      <c r="D84" s="125"/>
      <c r="E84" s="125"/>
      <c r="F84" s="125"/>
      <c r="G84" s="125"/>
      <c r="H84" s="125"/>
      <c r="I84" s="126"/>
    </row>
    <row r="85" spans="1:9" ht="51.75" customHeight="1" x14ac:dyDescent="0.25">
      <c r="A85" s="124" t="s">
        <v>291</v>
      </c>
      <c r="B85" s="125"/>
      <c r="C85" s="125"/>
      <c r="D85" s="125"/>
      <c r="E85" s="125"/>
      <c r="F85" s="125"/>
      <c r="G85" s="125"/>
      <c r="H85" s="125"/>
      <c r="I85" s="126"/>
    </row>
    <row r="86" spans="1:9" ht="42" customHeight="1" x14ac:dyDescent="0.25">
      <c r="A86" s="124" t="s">
        <v>292</v>
      </c>
      <c r="B86" s="125"/>
      <c r="C86" s="125"/>
      <c r="D86" s="125"/>
      <c r="E86" s="125"/>
      <c r="F86" s="125"/>
      <c r="G86" s="125"/>
      <c r="H86" s="125"/>
      <c r="I86" s="126"/>
    </row>
    <row r="87" spans="1:9" ht="15.75" x14ac:dyDescent="0.25">
      <c r="A87" s="139" t="s">
        <v>277</v>
      </c>
      <c r="B87" s="140"/>
      <c r="C87" s="140"/>
      <c r="D87" s="140"/>
      <c r="E87" s="140"/>
      <c r="F87" s="140"/>
      <c r="G87" s="140"/>
      <c r="H87" s="140"/>
      <c r="I87" s="141"/>
    </row>
    <row r="88" spans="1:9" ht="38.25" customHeight="1" x14ac:dyDescent="0.25">
      <c r="A88" s="124" t="s">
        <v>278</v>
      </c>
      <c r="B88" s="125"/>
      <c r="C88" s="125"/>
      <c r="D88" s="125"/>
      <c r="E88" s="125"/>
      <c r="F88" s="125"/>
      <c r="G88" s="125"/>
      <c r="H88" s="125"/>
      <c r="I88" s="126"/>
    </row>
    <row r="89" spans="1:9" ht="15.75" x14ac:dyDescent="0.25">
      <c r="A89" s="124" t="s">
        <v>279</v>
      </c>
      <c r="B89" s="125"/>
      <c r="C89" s="125"/>
      <c r="D89" s="125"/>
      <c r="E89" s="125"/>
      <c r="F89" s="125"/>
      <c r="G89" s="125"/>
      <c r="H89" s="125"/>
      <c r="I89" s="126"/>
    </row>
    <row r="90" spans="1:9" ht="36" customHeight="1" x14ac:dyDescent="0.25">
      <c r="A90" s="124" t="s">
        <v>280</v>
      </c>
      <c r="B90" s="125"/>
      <c r="C90" s="125"/>
      <c r="D90" s="125"/>
      <c r="E90" s="125"/>
      <c r="F90" s="125"/>
      <c r="G90" s="125"/>
      <c r="H90" s="125"/>
      <c r="I90" s="126"/>
    </row>
    <row r="91" spans="1:9" ht="15.75" x14ac:dyDescent="0.25">
      <c r="A91" s="124" t="s">
        <v>281</v>
      </c>
      <c r="B91" s="125"/>
      <c r="C91" s="125"/>
      <c r="D91" s="125"/>
      <c r="E91" s="125"/>
      <c r="F91" s="125"/>
      <c r="G91" s="125"/>
      <c r="H91" s="125"/>
      <c r="I91" s="126"/>
    </row>
    <row r="92" spans="1:9" ht="15.75" x14ac:dyDescent="0.25">
      <c r="A92" s="124" t="s">
        <v>282</v>
      </c>
      <c r="B92" s="125"/>
      <c r="C92" s="125"/>
      <c r="D92" s="125"/>
      <c r="E92" s="125"/>
      <c r="F92" s="125"/>
      <c r="G92" s="125"/>
      <c r="H92" s="125"/>
      <c r="I92" s="126"/>
    </row>
    <row r="93" spans="1:9" ht="33" customHeight="1" x14ac:dyDescent="0.25">
      <c r="A93" s="124" t="s">
        <v>283</v>
      </c>
      <c r="B93" s="125"/>
      <c r="C93" s="125"/>
      <c r="D93" s="125"/>
      <c r="E93" s="125"/>
      <c r="F93" s="125"/>
      <c r="G93" s="125"/>
      <c r="H93" s="125"/>
      <c r="I93" s="126"/>
    </row>
    <row r="94" spans="1:9" ht="15.75" x14ac:dyDescent="0.25">
      <c r="A94" s="139" t="s">
        <v>284</v>
      </c>
      <c r="B94" s="140"/>
      <c r="C94" s="140"/>
      <c r="D94" s="140"/>
      <c r="E94" s="140"/>
      <c r="F94" s="140"/>
      <c r="G94" s="140"/>
      <c r="H94" s="140"/>
      <c r="I94" s="141"/>
    </row>
    <row r="95" spans="1:9" ht="36.75" customHeight="1" x14ac:dyDescent="0.25">
      <c r="A95" s="124" t="s">
        <v>285</v>
      </c>
      <c r="B95" s="125"/>
      <c r="C95" s="125"/>
      <c r="D95" s="125"/>
      <c r="E95" s="125"/>
      <c r="F95" s="125"/>
      <c r="G95" s="125"/>
      <c r="H95" s="125"/>
      <c r="I95" s="126"/>
    </row>
    <row r="96" spans="1:9" ht="45.75" customHeight="1" x14ac:dyDescent="0.25">
      <c r="A96" s="136" t="s">
        <v>286</v>
      </c>
      <c r="B96" s="137"/>
      <c r="C96" s="137"/>
      <c r="D96" s="137"/>
      <c r="E96" s="137"/>
      <c r="F96" s="137"/>
      <c r="G96" s="137"/>
      <c r="H96" s="137"/>
      <c r="I96" s="138"/>
    </row>
    <row r="97" spans="1:9" ht="43.5" customHeight="1" x14ac:dyDescent="0.25">
      <c r="A97" s="121" t="s">
        <v>310</v>
      </c>
      <c r="B97" s="122"/>
      <c r="C97" s="122"/>
      <c r="D97" s="122"/>
      <c r="E97" s="122"/>
      <c r="F97" s="122"/>
      <c r="G97" s="122"/>
      <c r="H97" s="122"/>
      <c r="I97" s="123"/>
    </row>
    <row r="98" spans="1:9" ht="15.75" x14ac:dyDescent="0.25">
      <c r="A98" s="124" t="s">
        <v>339</v>
      </c>
      <c r="B98" s="125"/>
      <c r="C98" s="125"/>
      <c r="D98" s="125"/>
      <c r="E98" s="125"/>
      <c r="F98" s="125"/>
      <c r="G98" s="125"/>
      <c r="H98" s="125"/>
      <c r="I98" s="126"/>
    </row>
    <row r="99" spans="1:9" ht="33" customHeight="1" x14ac:dyDescent="0.25">
      <c r="A99" s="124" t="s">
        <v>293</v>
      </c>
      <c r="B99" s="125"/>
      <c r="C99" s="125"/>
      <c r="D99" s="125"/>
      <c r="E99" s="125"/>
      <c r="F99" s="125"/>
      <c r="G99" s="125"/>
      <c r="H99" s="125"/>
      <c r="I99" s="126"/>
    </row>
    <row r="100" spans="1:9" ht="33.75" customHeight="1" x14ac:dyDescent="0.25">
      <c r="A100" s="124" t="s">
        <v>294</v>
      </c>
      <c r="B100" s="125"/>
      <c r="C100" s="125"/>
      <c r="D100" s="125"/>
      <c r="E100" s="125"/>
      <c r="F100" s="125"/>
      <c r="G100" s="125"/>
      <c r="H100" s="125"/>
      <c r="I100" s="126"/>
    </row>
    <row r="101" spans="1:9" ht="15.75" x14ac:dyDescent="0.25">
      <c r="A101" s="124" t="s">
        <v>295</v>
      </c>
      <c r="B101" s="125"/>
      <c r="C101" s="125"/>
      <c r="D101" s="125"/>
      <c r="E101" s="125"/>
      <c r="F101" s="125"/>
      <c r="G101" s="125"/>
      <c r="H101" s="125"/>
      <c r="I101" s="126"/>
    </row>
    <row r="102" spans="1:9" ht="15.75" x14ac:dyDescent="0.25">
      <c r="A102" s="124" t="s">
        <v>296</v>
      </c>
      <c r="B102" s="125"/>
      <c r="C102" s="125"/>
      <c r="D102" s="125"/>
      <c r="E102" s="125"/>
      <c r="F102" s="125"/>
      <c r="G102" s="125"/>
      <c r="H102" s="125"/>
      <c r="I102" s="126"/>
    </row>
    <row r="103" spans="1:9" ht="15.75" x14ac:dyDescent="0.25">
      <c r="A103" s="124" t="s">
        <v>297</v>
      </c>
      <c r="B103" s="125"/>
      <c r="C103" s="125"/>
      <c r="D103" s="125"/>
      <c r="E103" s="125"/>
      <c r="F103" s="125"/>
      <c r="G103" s="125"/>
      <c r="H103" s="125"/>
      <c r="I103" s="126"/>
    </row>
    <row r="104" spans="1:9" ht="15.75" x14ac:dyDescent="0.25">
      <c r="A104" s="124" t="s">
        <v>298</v>
      </c>
      <c r="B104" s="125"/>
      <c r="C104" s="125"/>
      <c r="D104" s="125"/>
      <c r="E104" s="125"/>
      <c r="F104" s="125"/>
      <c r="G104" s="125"/>
      <c r="H104" s="125"/>
      <c r="I104" s="126"/>
    </row>
    <row r="105" spans="1:9" ht="15.75" x14ac:dyDescent="0.25">
      <c r="A105" s="78" t="s">
        <v>299</v>
      </c>
      <c r="B105" s="79"/>
      <c r="C105" s="79"/>
      <c r="D105" s="79"/>
      <c r="E105" s="79"/>
      <c r="F105" s="79"/>
      <c r="G105" s="79"/>
      <c r="H105" s="79"/>
      <c r="I105" s="80"/>
    </row>
    <row r="106" spans="1:9" ht="15.75" x14ac:dyDescent="0.25">
      <c r="A106" s="78" t="s">
        <v>300</v>
      </c>
      <c r="B106" s="79"/>
      <c r="C106" s="79"/>
      <c r="D106" s="79"/>
      <c r="E106" s="79"/>
      <c r="F106" s="79"/>
      <c r="G106" s="79"/>
      <c r="H106" s="79"/>
      <c r="I106" s="80"/>
    </row>
    <row r="107" spans="1:9" ht="15.75" x14ac:dyDescent="0.25">
      <c r="A107" s="124" t="s">
        <v>301</v>
      </c>
      <c r="B107" s="125"/>
      <c r="C107" s="125"/>
      <c r="D107" s="125"/>
      <c r="E107" s="125"/>
      <c r="F107" s="125"/>
      <c r="G107" s="125"/>
      <c r="H107" s="125"/>
      <c r="I107" s="126"/>
    </row>
    <row r="108" spans="1:9" ht="15.75" x14ac:dyDescent="0.25">
      <c r="A108" s="78" t="s">
        <v>302</v>
      </c>
      <c r="B108" s="79"/>
      <c r="C108" s="79"/>
      <c r="D108" s="79"/>
      <c r="E108" s="79"/>
      <c r="F108" s="79"/>
      <c r="G108" s="79"/>
      <c r="H108" s="79"/>
      <c r="I108" s="80"/>
    </row>
    <row r="109" spans="1:9" ht="15.75" x14ac:dyDescent="0.25">
      <c r="A109" s="124" t="s">
        <v>303</v>
      </c>
      <c r="B109" s="125"/>
      <c r="C109" s="125"/>
      <c r="D109" s="125"/>
      <c r="E109" s="125"/>
      <c r="F109" s="125"/>
      <c r="G109" s="125"/>
      <c r="H109" s="125"/>
      <c r="I109" s="126"/>
    </row>
    <row r="110" spans="1:9" ht="15.75" x14ac:dyDescent="0.25">
      <c r="A110" s="78" t="s">
        <v>304</v>
      </c>
      <c r="B110" s="79"/>
      <c r="C110" s="79"/>
      <c r="D110" s="79"/>
      <c r="E110" s="79"/>
      <c r="F110" s="79"/>
      <c r="G110" s="79"/>
      <c r="H110" s="79"/>
      <c r="I110" s="80"/>
    </row>
    <row r="111" spans="1:9" ht="15.75" x14ac:dyDescent="0.25">
      <c r="A111" s="78" t="s">
        <v>305</v>
      </c>
      <c r="B111" s="79"/>
      <c r="C111" s="79"/>
      <c r="D111" s="79"/>
      <c r="E111" s="79"/>
      <c r="F111" s="79"/>
      <c r="G111" s="79"/>
      <c r="H111" s="79"/>
      <c r="I111" s="80"/>
    </row>
    <row r="112" spans="1:9" ht="15.75" x14ac:dyDescent="0.25">
      <c r="A112" s="124" t="s">
        <v>306</v>
      </c>
      <c r="B112" s="125"/>
      <c r="C112" s="125"/>
      <c r="D112" s="125"/>
      <c r="E112" s="125"/>
      <c r="F112" s="125"/>
      <c r="G112" s="125"/>
      <c r="H112" s="125"/>
      <c r="I112" s="126"/>
    </row>
    <row r="113" spans="1:9" ht="15.75" x14ac:dyDescent="0.25">
      <c r="A113" s="124" t="s">
        <v>352</v>
      </c>
      <c r="B113" s="125"/>
      <c r="C113" s="125"/>
      <c r="D113" s="125"/>
      <c r="E113" s="125"/>
      <c r="F113" s="125"/>
      <c r="G113" s="125"/>
      <c r="H113" s="125"/>
      <c r="I113" s="126"/>
    </row>
    <row r="114" spans="1:9" ht="23.25" customHeight="1" x14ac:dyDescent="0.25">
      <c r="A114" s="124" t="s">
        <v>340</v>
      </c>
      <c r="B114" s="125"/>
      <c r="C114" s="125"/>
      <c r="D114" s="125"/>
      <c r="E114" s="125"/>
      <c r="F114" s="125"/>
      <c r="G114" s="125"/>
      <c r="H114" s="125"/>
      <c r="I114" s="126"/>
    </row>
    <row r="115" spans="1:9" ht="15.75" x14ac:dyDescent="0.25">
      <c r="A115" s="78" t="s">
        <v>307</v>
      </c>
      <c r="B115" s="79"/>
      <c r="C115" s="79"/>
      <c r="D115" s="79"/>
      <c r="E115" s="79"/>
      <c r="F115" s="79"/>
      <c r="G115" s="79"/>
      <c r="H115" s="79"/>
      <c r="I115" s="80"/>
    </row>
    <row r="116" spans="1:9" ht="39" customHeight="1" x14ac:dyDescent="0.25">
      <c r="A116" s="133" t="s">
        <v>341</v>
      </c>
      <c r="B116" s="134"/>
      <c r="C116" s="134"/>
      <c r="D116" s="134"/>
      <c r="E116" s="134"/>
      <c r="F116" s="134"/>
      <c r="G116" s="134"/>
      <c r="H116" s="134"/>
      <c r="I116" s="135"/>
    </row>
    <row r="117" spans="1:9" ht="36.75" customHeight="1" x14ac:dyDescent="0.25">
      <c r="A117" s="124" t="s">
        <v>342</v>
      </c>
      <c r="B117" s="125"/>
      <c r="C117" s="125"/>
      <c r="D117" s="125"/>
      <c r="E117" s="125"/>
      <c r="F117" s="125"/>
      <c r="G117" s="125"/>
      <c r="H117" s="125"/>
      <c r="I117" s="126"/>
    </row>
    <row r="118" spans="1:9" ht="33" customHeight="1" x14ac:dyDescent="0.25">
      <c r="A118" s="124" t="s">
        <v>343</v>
      </c>
      <c r="B118" s="125"/>
      <c r="C118" s="125"/>
      <c r="D118" s="125"/>
      <c r="E118" s="125"/>
      <c r="F118" s="125"/>
      <c r="G118" s="125"/>
      <c r="H118" s="125"/>
      <c r="I118" s="126"/>
    </row>
    <row r="119" spans="1:9" ht="33.75" customHeight="1" x14ac:dyDescent="0.25">
      <c r="A119" s="124" t="s">
        <v>344</v>
      </c>
      <c r="B119" s="125"/>
      <c r="C119" s="125"/>
      <c r="D119" s="125"/>
      <c r="E119" s="125"/>
      <c r="F119" s="125"/>
      <c r="G119" s="125"/>
      <c r="H119" s="125"/>
      <c r="I119" s="126"/>
    </row>
    <row r="120" spans="1:9" ht="33" customHeight="1" x14ac:dyDescent="0.25">
      <c r="A120" s="124" t="s">
        <v>345</v>
      </c>
      <c r="B120" s="125"/>
      <c r="C120" s="125"/>
      <c r="D120" s="125"/>
      <c r="E120" s="125"/>
      <c r="F120" s="125"/>
      <c r="G120" s="125"/>
      <c r="H120" s="125"/>
      <c r="I120" s="126"/>
    </row>
    <row r="121" spans="1:9" ht="33" customHeight="1" x14ac:dyDescent="0.25">
      <c r="A121" s="124" t="s">
        <v>346</v>
      </c>
      <c r="B121" s="125"/>
      <c r="C121" s="125"/>
      <c r="D121" s="125"/>
      <c r="E121" s="125"/>
      <c r="F121" s="125"/>
      <c r="G121" s="125"/>
      <c r="H121" s="125"/>
      <c r="I121" s="126"/>
    </row>
    <row r="122" spans="1:9" ht="33" customHeight="1" x14ac:dyDescent="0.25">
      <c r="A122" s="124" t="s">
        <v>347</v>
      </c>
      <c r="B122" s="125"/>
      <c r="C122" s="125"/>
      <c r="D122" s="125"/>
      <c r="E122" s="125"/>
      <c r="F122" s="125"/>
      <c r="G122" s="125"/>
      <c r="H122" s="125"/>
      <c r="I122" s="126"/>
    </row>
    <row r="123" spans="1:9" ht="32.25" customHeight="1" x14ac:dyDescent="0.25">
      <c r="A123" s="124" t="s">
        <v>348</v>
      </c>
      <c r="B123" s="125"/>
      <c r="C123" s="125"/>
      <c r="D123" s="125"/>
      <c r="E123" s="125"/>
      <c r="F123" s="125"/>
      <c r="G123" s="125"/>
      <c r="H123" s="125"/>
      <c r="I123" s="126"/>
    </row>
    <row r="124" spans="1:9" ht="31.5" customHeight="1" x14ac:dyDescent="0.25">
      <c r="A124" s="124" t="s">
        <v>349</v>
      </c>
      <c r="B124" s="125"/>
      <c r="C124" s="125"/>
      <c r="D124" s="125"/>
      <c r="E124" s="125"/>
      <c r="F124" s="125"/>
      <c r="G124" s="125"/>
      <c r="H124" s="125"/>
      <c r="I124" s="126"/>
    </row>
    <row r="125" spans="1:9" ht="15.75" x14ac:dyDescent="0.25">
      <c r="A125" s="78" t="s">
        <v>307</v>
      </c>
      <c r="B125" s="79"/>
      <c r="C125" s="79"/>
      <c r="D125" s="79"/>
      <c r="E125" s="79"/>
      <c r="F125" s="79"/>
      <c r="G125" s="79"/>
      <c r="H125" s="79"/>
      <c r="I125" s="80"/>
    </row>
    <row r="126" spans="1:9" ht="54" customHeight="1" x14ac:dyDescent="0.25">
      <c r="A126" s="124" t="s">
        <v>350</v>
      </c>
      <c r="B126" s="125"/>
      <c r="C126" s="125"/>
      <c r="D126" s="125"/>
      <c r="E126" s="125"/>
      <c r="F126" s="125"/>
      <c r="G126" s="125"/>
      <c r="H126" s="125"/>
      <c r="I126" s="126"/>
    </row>
    <row r="127" spans="1:9" ht="53.25" customHeight="1" x14ac:dyDescent="0.25">
      <c r="A127" s="124" t="s">
        <v>351</v>
      </c>
      <c r="B127" s="125"/>
      <c r="C127" s="125"/>
      <c r="D127" s="125"/>
      <c r="E127" s="125"/>
      <c r="F127" s="125"/>
      <c r="G127" s="125"/>
      <c r="H127" s="125"/>
      <c r="I127" s="126"/>
    </row>
    <row r="128" spans="1:9" ht="33.75" customHeight="1" x14ac:dyDescent="0.25">
      <c r="A128" s="124" t="s">
        <v>308</v>
      </c>
      <c r="B128" s="125"/>
      <c r="C128" s="125"/>
      <c r="D128" s="125"/>
      <c r="E128" s="125"/>
      <c r="F128" s="125"/>
      <c r="G128" s="125"/>
      <c r="H128" s="125"/>
      <c r="I128" s="126"/>
    </row>
    <row r="129" spans="1:9" ht="34.5" customHeight="1" x14ac:dyDescent="0.25">
      <c r="A129" s="124" t="s">
        <v>383</v>
      </c>
      <c r="B129" s="125"/>
      <c r="C129" s="125"/>
      <c r="D129" s="125"/>
      <c r="E129" s="125"/>
      <c r="F129" s="125"/>
      <c r="G129" s="125"/>
      <c r="H129" s="125"/>
      <c r="I129" s="126"/>
    </row>
    <row r="130" spans="1:9" ht="30.75" customHeight="1" x14ac:dyDescent="0.25">
      <c r="A130" s="124" t="s">
        <v>384</v>
      </c>
      <c r="B130" s="125"/>
      <c r="C130" s="125"/>
      <c r="D130" s="125"/>
      <c r="E130" s="125"/>
      <c r="F130" s="125"/>
      <c r="G130" s="125"/>
      <c r="H130" s="125"/>
      <c r="I130" s="126"/>
    </row>
    <row r="131" spans="1:9" ht="15.75" x14ac:dyDescent="0.25">
      <c r="A131" s="124" t="s">
        <v>333</v>
      </c>
      <c r="B131" s="125"/>
      <c r="C131" s="125"/>
      <c r="D131" s="125"/>
      <c r="E131" s="125"/>
      <c r="F131" s="125"/>
      <c r="G131" s="125"/>
      <c r="H131" s="125"/>
      <c r="I131" s="126"/>
    </row>
    <row r="132" spans="1:9" ht="36" customHeight="1" x14ac:dyDescent="0.25">
      <c r="A132" s="124" t="s">
        <v>334</v>
      </c>
      <c r="B132" s="125"/>
      <c r="C132" s="125"/>
      <c r="D132" s="125"/>
      <c r="E132" s="125"/>
      <c r="F132" s="125"/>
      <c r="G132" s="125"/>
      <c r="H132" s="125"/>
      <c r="I132" s="126"/>
    </row>
    <row r="133" spans="1:9" ht="55.5" customHeight="1" x14ac:dyDescent="0.25">
      <c r="A133" s="136" t="s">
        <v>309</v>
      </c>
      <c r="B133" s="137"/>
      <c r="C133" s="137"/>
      <c r="D133" s="137"/>
      <c r="E133" s="137"/>
      <c r="F133" s="137"/>
      <c r="G133" s="137"/>
      <c r="H133" s="137"/>
      <c r="I133" s="138"/>
    </row>
    <row r="134" spans="1:9" ht="41.25" customHeight="1" x14ac:dyDescent="0.25">
      <c r="A134" s="121" t="s">
        <v>328</v>
      </c>
      <c r="B134" s="122"/>
      <c r="C134" s="122"/>
      <c r="D134" s="122"/>
      <c r="E134" s="122"/>
      <c r="F134" s="122"/>
      <c r="G134" s="122"/>
      <c r="H134" s="122"/>
      <c r="I134" s="123"/>
    </row>
    <row r="135" spans="1:9" ht="15.75" x14ac:dyDescent="0.25">
      <c r="A135" s="124" t="s">
        <v>311</v>
      </c>
      <c r="B135" s="125"/>
      <c r="C135" s="125"/>
      <c r="D135" s="125"/>
      <c r="E135" s="125"/>
      <c r="F135" s="125"/>
      <c r="G135" s="125"/>
      <c r="H135" s="125"/>
      <c r="I135" s="126"/>
    </row>
    <row r="136" spans="1:9" ht="36" customHeight="1" x14ac:dyDescent="0.25">
      <c r="A136" s="124" t="s">
        <v>312</v>
      </c>
      <c r="B136" s="125"/>
      <c r="C136" s="125"/>
      <c r="D136" s="125"/>
      <c r="E136" s="125"/>
      <c r="F136" s="125"/>
      <c r="G136" s="125"/>
      <c r="H136" s="125"/>
      <c r="I136" s="126"/>
    </row>
    <row r="137" spans="1:9" ht="15.75" x14ac:dyDescent="0.25">
      <c r="A137" s="124" t="s">
        <v>313</v>
      </c>
      <c r="B137" s="125"/>
      <c r="C137" s="125"/>
      <c r="D137" s="125"/>
      <c r="E137" s="125"/>
      <c r="F137" s="125"/>
      <c r="G137" s="125"/>
      <c r="H137" s="125"/>
      <c r="I137" s="126"/>
    </row>
    <row r="138" spans="1:9" ht="15.75" x14ac:dyDescent="0.25">
      <c r="A138" s="124" t="s">
        <v>314</v>
      </c>
      <c r="B138" s="125"/>
      <c r="C138" s="125"/>
      <c r="D138" s="125"/>
      <c r="E138" s="125"/>
      <c r="F138" s="125"/>
      <c r="G138" s="125"/>
      <c r="H138" s="125"/>
      <c r="I138" s="126"/>
    </row>
    <row r="139" spans="1:9" ht="50.25" customHeight="1" x14ac:dyDescent="0.25">
      <c r="A139" s="130" t="s">
        <v>315</v>
      </c>
      <c r="B139" s="131"/>
      <c r="C139" s="131"/>
      <c r="D139" s="131"/>
      <c r="E139" s="131"/>
      <c r="F139" s="131"/>
      <c r="G139" s="131"/>
      <c r="H139" s="131"/>
      <c r="I139" s="132"/>
    </row>
    <row r="140" spans="1:9" ht="15.75" x14ac:dyDescent="0.25">
      <c r="A140" s="124" t="s">
        <v>316</v>
      </c>
      <c r="B140" s="125"/>
      <c r="C140" s="125"/>
      <c r="D140" s="125"/>
      <c r="E140" s="125"/>
      <c r="F140" s="125"/>
      <c r="G140" s="125"/>
      <c r="H140" s="125"/>
      <c r="I140" s="126"/>
    </row>
    <row r="141" spans="1:9" ht="33" customHeight="1" x14ac:dyDescent="0.25">
      <c r="A141" s="124" t="s">
        <v>317</v>
      </c>
      <c r="B141" s="125"/>
      <c r="C141" s="125"/>
      <c r="D141" s="125"/>
      <c r="E141" s="125"/>
      <c r="F141" s="125"/>
      <c r="G141" s="125"/>
      <c r="H141" s="125"/>
      <c r="I141" s="126"/>
    </row>
    <row r="142" spans="1:9" ht="38.25" customHeight="1" x14ac:dyDescent="0.25">
      <c r="A142" s="124" t="s">
        <v>318</v>
      </c>
      <c r="B142" s="125"/>
      <c r="C142" s="125"/>
      <c r="D142" s="125"/>
      <c r="E142" s="125"/>
      <c r="F142" s="125"/>
      <c r="G142" s="125"/>
      <c r="H142" s="125"/>
      <c r="I142" s="126"/>
    </row>
    <row r="143" spans="1:9" ht="15.75" x14ac:dyDescent="0.25">
      <c r="A143" s="124" t="s">
        <v>319</v>
      </c>
      <c r="B143" s="125"/>
      <c r="C143" s="125"/>
      <c r="D143" s="125"/>
      <c r="E143" s="125"/>
      <c r="F143" s="125"/>
      <c r="G143" s="125"/>
      <c r="H143" s="125"/>
      <c r="I143" s="126"/>
    </row>
    <row r="144" spans="1:9" ht="15.75" x14ac:dyDescent="0.25">
      <c r="A144" s="124" t="s">
        <v>320</v>
      </c>
      <c r="B144" s="125"/>
      <c r="C144" s="125"/>
      <c r="D144" s="125"/>
      <c r="E144" s="125"/>
      <c r="F144" s="125"/>
      <c r="G144" s="125"/>
      <c r="H144" s="125"/>
      <c r="I144" s="126"/>
    </row>
    <row r="145" spans="1:9" ht="15.75" x14ac:dyDescent="0.25">
      <c r="A145" s="124" t="s">
        <v>321</v>
      </c>
      <c r="B145" s="125"/>
      <c r="C145" s="125"/>
      <c r="D145" s="125"/>
      <c r="E145" s="125"/>
      <c r="F145" s="125"/>
      <c r="G145" s="125"/>
      <c r="H145" s="125"/>
      <c r="I145" s="126"/>
    </row>
    <row r="146" spans="1:9" ht="15.75" x14ac:dyDescent="0.25">
      <c r="A146" s="124" t="s">
        <v>322</v>
      </c>
      <c r="B146" s="125"/>
      <c r="C146" s="125"/>
      <c r="D146" s="125"/>
      <c r="E146" s="125"/>
      <c r="F146" s="125"/>
      <c r="G146" s="125"/>
      <c r="H146" s="125"/>
      <c r="I146" s="126"/>
    </row>
    <row r="147" spans="1:9" ht="15.75" x14ac:dyDescent="0.25">
      <c r="A147" s="124" t="s">
        <v>323</v>
      </c>
      <c r="B147" s="125"/>
      <c r="C147" s="125"/>
      <c r="D147" s="125"/>
      <c r="E147" s="125"/>
      <c r="F147" s="125"/>
      <c r="G147" s="125"/>
      <c r="H147" s="125"/>
      <c r="I147" s="126"/>
    </row>
    <row r="148" spans="1:9" ht="38.25" customHeight="1" x14ac:dyDescent="0.25">
      <c r="A148" s="124" t="s">
        <v>324</v>
      </c>
      <c r="B148" s="125"/>
      <c r="C148" s="125"/>
      <c r="D148" s="125"/>
      <c r="E148" s="125"/>
      <c r="F148" s="125"/>
      <c r="G148" s="125"/>
      <c r="H148" s="125"/>
      <c r="I148" s="126"/>
    </row>
    <row r="149" spans="1:9" ht="15.75" x14ac:dyDescent="0.25">
      <c r="A149" s="124" t="s">
        <v>325</v>
      </c>
      <c r="B149" s="125"/>
      <c r="C149" s="125"/>
      <c r="D149" s="125"/>
      <c r="E149" s="125"/>
      <c r="F149" s="125"/>
      <c r="G149" s="125"/>
      <c r="H149" s="125"/>
      <c r="I149" s="126"/>
    </row>
    <row r="150" spans="1:9" ht="15.75" x14ac:dyDescent="0.25">
      <c r="A150" s="124" t="s">
        <v>326</v>
      </c>
      <c r="B150" s="125"/>
      <c r="C150" s="125"/>
      <c r="D150" s="125"/>
      <c r="E150" s="125"/>
      <c r="F150" s="125"/>
      <c r="G150" s="125"/>
      <c r="H150" s="125"/>
      <c r="I150" s="80"/>
    </row>
    <row r="151" spans="1:9" ht="45.75" customHeight="1" x14ac:dyDescent="0.25">
      <c r="A151" s="124" t="s">
        <v>327</v>
      </c>
      <c r="B151" s="125"/>
      <c r="C151" s="125"/>
      <c r="D151" s="125"/>
      <c r="E151" s="125"/>
      <c r="F151" s="125"/>
      <c r="G151" s="125"/>
      <c r="H151" s="125"/>
      <c r="I151" s="126"/>
    </row>
    <row r="152" spans="1:9" ht="49.5" customHeight="1" x14ac:dyDescent="0.25">
      <c r="A152" s="127" t="s">
        <v>329</v>
      </c>
      <c r="B152" s="128"/>
      <c r="C152" s="128"/>
      <c r="D152" s="128"/>
      <c r="E152" s="128"/>
      <c r="F152" s="128"/>
      <c r="G152" s="128"/>
      <c r="H152" s="128"/>
      <c r="I152" s="129"/>
    </row>
    <row r="154" spans="1:9" ht="15.75" x14ac:dyDescent="0.25">
      <c r="A154" s="74"/>
    </row>
  </sheetData>
  <mergeCells count="143">
    <mergeCell ref="F1:I1"/>
    <mergeCell ref="B14:I14"/>
    <mergeCell ref="B13:I13"/>
    <mergeCell ref="F16:F17"/>
    <mergeCell ref="G16:G17"/>
    <mergeCell ref="A4:I6"/>
    <mergeCell ref="B8:I8"/>
    <mergeCell ref="B9:I9"/>
    <mergeCell ref="B12:I12"/>
    <mergeCell ref="B10:I10"/>
    <mergeCell ref="B11:I11"/>
    <mergeCell ref="B15:G15"/>
    <mergeCell ref="H15:I21"/>
    <mergeCell ref="F2:I2"/>
    <mergeCell ref="F3:I3"/>
    <mergeCell ref="A28:I28"/>
    <mergeCell ref="A29:I29"/>
    <mergeCell ref="A30:I30"/>
    <mergeCell ref="B24:I24"/>
    <mergeCell ref="B22:I22"/>
    <mergeCell ref="A15:A17"/>
    <mergeCell ref="B16:B17"/>
    <mergeCell ref="C16:C17"/>
    <mergeCell ref="D16:D17"/>
    <mergeCell ref="E16:E17"/>
    <mergeCell ref="A25:I25"/>
    <mergeCell ref="A37:I37"/>
    <mergeCell ref="A51:I5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39:I39"/>
    <mergeCell ref="A31:I31"/>
    <mergeCell ref="A32:I32"/>
    <mergeCell ref="A33:I33"/>
    <mergeCell ref="A26:I26"/>
    <mergeCell ref="A27:I27"/>
    <mergeCell ref="A71:I71"/>
    <mergeCell ref="A72:I72"/>
    <mergeCell ref="A73:I73"/>
    <mergeCell ref="A74:I74"/>
    <mergeCell ref="A61:I61"/>
    <mergeCell ref="A62:I62"/>
    <mergeCell ref="A63:I63"/>
    <mergeCell ref="A64:I64"/>
    <mergeCell ref="A65:I65"/>
    <mergeCell ref="A40:I40"/>
    <mergeCell ref="A38:I38"/>
    <mergeCell ref="A41:I41"/>
    <mergeCell ref="A34:I34"/>
    <mergeCell ref="A35:I35"/>
    <mergeCell ref="A57:I57"/>
    <mergeCell ref="A58:I58"/>
    <mergeCell ref="A59:I59"/>
    <mergeCell ref="A60:I60"/>
    <mergeCell ref="A36:I36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84:I84"/>
    <mergeCell ref="A85:I85"/>
    <mergeCell ref="A76:I76"/>
    <mergeCell ref="A77:I77"/>
    <mergeCell ref="A78:I78"/>
    <mergeCell ref="A79:I79"/>
    <mergeCell ref="A80:I80"/>
    <mergeCell ref="A91:I91"/>
    <mergeCell ref="A92:I92"/>
    <mergeCell ref="A96:I96"/>
    <mergeCell ref="A97:I97"/>
    <mergeCell ref="A98:I98"/>
    <mergeCell ref="A99:I99"/>
    <mergeCell ref="A100:I100"/>
    <mergeCell ref="A93:I93"/>
    <mergeCell ref="A94:I94"/>
    <mergeCell ref="A95:I95"/>
    <mergeCell ref="A86:I86"/>
    <mergeCell ref="A87:I87"/>
    <mergeCell ref="A88:I88"/>
    <mergeCell ref="A89:I89"/>
    <mergeCell ref="A90:I90"/>
    <mergeCell ref="A107:I107"/>
    <mergeCell ref="A109:I109"/>
    <mergeCell ref="A112:I112"/>
    <mergeCell ref="A114:I114"/>
    <mergeCell ref="A101:I101"/>
    <mergeCell ref="A102:I102"/>
    <mergeCell ref="A103:I103"/>
    <mergeCell ref="A104:I104"/>
    <mergeCell ref="A151:I151"/>
    <mergeCell ref="A136:I136"/>
    <mergeCell ref="A137:I137"/>
    <mergeCell ref="A120:I120"/>
    <mergeCell ref="A119:I119"/>
    <mergeCell ref="A118:I118"/>
    <mergeCell ref="A117:I117"/>
    <mergeCell ref="A116:I116"/>
    <mergeCell ref="A113:I113"/>
    <mergeCell ref="A133:I133"/>
    <mergeCell ref="A132:I132"/>
    <mergeCell ref="A131:I131"/>
    <mergeCell ref="A130:I130"/>
    <mergeCell ref="A129:I129"/>
    <mergeCell ref="A128:I128"/>
    <mergeCell ref="A127:I127"/>
    <mergeCell ref="A134:I134"/>
    <mergeCell ref="A135:I135"/>
    <mergeCell ref="A126:I126"/>
    <mergeCell ref="A124:I124"/>
    <mergeCell ref="A123:I123"/>
    <mergeCell ref="A122:I122"/>
    <mergeCell ref="A121:I121"/>
    <mergeCell ref="A152:I152"/>
    <mergeCell ref="A143:I143"/>
    <mergeCell ref="A144:I144"/>
    <mergeCell ref="A145:I145"/>
    <mergeCell ref="A146:I146"/>
    <mergeCell ref="A147:I147"/>
    <mergeCell ref="A138:I138"/>
    <mergeCell ref="A139:I139"/>
    <mergeCell ref="A140:I140"/>
    <mergeCell ref="A141:I141"/>
    <mergeCell ref="A142:I142"/>
    <mergeCell ref="A148:I148"/>
    <mergeCell ref="A149:I149"/>
    <mergeCell ref="A150:H15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opLeftCell="A82" zoomScale="80" zoomScaleNormal="80" workbookViewId="0">
      <selection activeCell="C11" sqref="C11:C13"/>
    </sheetView>
  </sheetViews>
  <sheetFormatPr defaultRowHeight="15.75" x14ac:dyDescent="0.25"/>
  <cols>
    <col min="1" max="1" width="33.140625" style="1" customWidth="1"/>
    <col min="2" max="2" width="19.42578125" style="1" customWidth="1"/>
    <col min="3" max="3" width="20.7109375" style="1" customWidth="1"/>
    <col min="4" max="4" width="19.7109375" style="1" customWidth="1"/>
    <col min="5" max="10" width="11.28515625" style="1" bestFit="1" customWidth="1"/>
    <col min="11" max="16384" width="9.140625" style="1"/>
  </cols>
  <sheetData>
    <row r="1" spans="1:13" x14ac:dyDescent="0.25">
      <c r="G1" s="159" t="s">
        <v>355</v>
      </c>
      <c r="H1" s="159"/>
      <c r="I1" s="159"/>
      <c r="J1" s="159"/>
    </row>
    <row r="2" spans="1:13" ht="15.75" customHeight="1" x14ac:dyDescent="0.25">
      <c r="A2" s="158" t="s">
        <v>194</v>
      </c>
      <c r="B2" s="158"/>
      <c r="C2" s="158"/>
      <c r="D2" s="158"/>
      <c r="E2" s="158"/>
      <c r="F2" s="158"/>
      <c r="G2" s="158"/>
      <c r="H2" s="158"/>
      <c r="I2" s="158"/>
      <c r="J2" s="158"/>
      <c r="K2" s="3"/>
      <c r="L2" s="3"/>
      <c r="M2" s="3"/>
    </row>
    <row r="3" spans="1:13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3"/>
      <c r="L3" s="3"/>
      <c r="M3" s="3"/>
    </row>
    <row r="4" spans="1:13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3"/>
      <c r="L4" s="3"/>
      <c r="M4" s="3"/>
    </row>
    <row r="5" spans="1:13" x14ac:dyDescent="0.25">
      <c r="A5" s="2"/>
    </row>
    <row r="6" spans="1:13" ht="33" customHeight="1" x14ac:dyDescent="0.25">
      <c r="A6" s="142" t="s">
        <v>0</v>
      </c>
      <c r="B6" s="142"/>
      <c r="C6" s="155" t="s">
        <v>169</v>
      </c>
      <c r="D6" s="155"/>
      <c r="E6" s="155"/>
      <c r="F6" s="155"/>
      <c r="G6" s="155"/>
      <c r="H6" s="155"/>
      <c r="I6" s="155"/>
      <c r="J6" s="155"/>
    </row>
    <row r="7" spans="1:13" ht="75" customHeight="1" x14ac:dyDescent="0.25">
      <c r="A7" s="167" t="s">
        <v>2</v>
      </c>
      <c r="B7" s="168"/>
      <c r="C7" s="155" t="s">
        <v>196</v>
      </c>
      <c r="D7" s="155"/>
      <c r="E7" s="155"/>
      <c r="F7" s="155"/>
      <c r="G7" s="155"/>
      <c r="H7" s="155"/>
      <c r="I7" s="155"/>
      <c r="J7" s="155"/>
    </row>
    <row r="8" spans="1:13" x14ac:dyDescent="0.25">
      <c r="A8" s="142" t="s">
        <v>4</v>
      </c>
      <c r="B8" s="142"/>
      <c r="C8" s="155" t="s">
        <v>5</v>
      </c>
      <c r="D8" s="155"/>
      <c r="E8" s="155"/>
      <c r="F8" s="155"/>
      <c r="G8" s="155"/>
      <c r="H8" s="155"/>
      <c r="I8" s="155"/>
      <c r="J8" s="155"/>
    </row>
    <row r="9" spans="1:13" ht="34.5" customHeight="1" x14ac:dyDescent="0.25">
      <c r="A9" s="167" t="s">
        <v>6</v>
      </c>
      <c r="B9" s="168"/>
      <c r="C9" s="155" t="s">
        <v>192</v>
      </c>
      <c r="D9" s="155"/>
      <c r="E9" s="155"/>
      <c r="F9" s="155"/>
      <c r="G9" s="155"/>
      <c r="H9" s="155"/>
      <c r="I9" s="155"/>
      <c r="J9" s="155"/>
    </row>
    <row r="10" spans="1:13" x14ac:dyDescent="0.25">
      <c r="A10" s="142" t="s">
        <v>7</v>
      </c>
      <c r="B10" s="142"/>
      <c r="C10" s="155" t="s">
        <v>8</v>
      </c>
      <c r="D10" s="155"/>
      <c r="E10" s="155"/>
      <c r="F10" s="155"/>
      <c r="G10" s="155"/>
      <c r="H10" s="155"/>
      <c r="I10" s="155"/>
      <c r="J10" s="155"/>
    </row>
    <row r="11" spans="1:13" ht="33" customHeight="1" x14ac:dyDescent="0.25">
      <c r="A11" s="164" t="s">
        <v>9</v>
      </c>
      <c r="B11" s="164" t="s">
        <v>75</v>
      </c>
      <c r="C11" s="160" t="s">
        <v>10</v>
      </c>
      <c r="D11" s="151" t="s">
        <v>11</v>
      </c>
      <c r="E11" s="142" t="s">
        <v>12</v>
      </c>
      <c r="F11" s="142"/>
      <c r="G11" s="142"/>
      <c r="H11" s="142"/>
      <c r="I11" s="142"/>
      <c r="J11" s="142"/>
    </row>
    <row r="12" spans="1:13" ht="33" customHeight="1" x14ac:dyDescent="0.25">
      <c r="A12" s="165"/>
      <c r="B12" s="165"/>
      <c r="C12" s="161"/>
      <c r="D12" s="151"/>
      <c r="E12" s="4" t="s">
        <v>13</v>
      </c>
      <c r="F12" s="4" t="s">
        <v>14</v>
      </c>
      <c r="G12" s="4" t="s">
        <v>15</v>
      </c>
      <c r="H12" s="4" t="s">
        <v>16</v>
      </c>
      <c r="I12" s="4" t="s">
        <v>17</v>
      </c>
      <c r="J12" s="4" t="s">
        <v>18</v>
      </c>
    </row>
    <row r="13" spans="1:13" ht="21.95" customHeight="1" x14ac:dyDescent="0.25">
      <c r="A13" s="165"/>
      <c r="B13" s="165"/>
      <c r="C13" s="162"/>
      <c r="D13" s="4" t="s">
        <v>20</v>
      </c>
      <c r="E13" s="6">
        <f t="shared" ref="E13:J13" si="0">SUM(E14:E15)</f>
        <v>140091.5</v>
      </c>
      <c r="F13" s="6">
        <f t="shared" si="0"/>
        <v>27861.599999999999</v>
      </c>
      <c r="G13" s="104">
        <f t="shared" si="0"/>
        <v>25645.9</v>
      </c>
      <c r="H13" s="6">
        <f t="shared" si="0"/>
        <v>132362</v>
      </c>
      <c r="I13" s="6">
        <f t="shared" si="0"/>
        <v>138980</v>
      </c>
      <c r="J13" s="6">
        <f t="shared" si="0"/>
        <v>464941</v>
      </c>
    </row>
    <row r="14" spans="1:13" ht="96" customHeight="1" x14ac:dyDescent="0.25">
      <c r="A14" s="165"/>
      <c r="B14" s="165"/>
      <c r="C14" s="5" t="s">
        <v>216</v>
      </c>
      <c r="D14" s="5" t="s">
        <v>21</v>
      </c>
      <c r="E14" s="6">
        <f>'Обоснование Финансовых ресурсов'!D32</f>
        <v>3345.6</v>
      </c>
      <c r="F14" s="6">
        <f>'Обоснование Финансовых ресурсов'!E32</f>
        <v>3345.6</v>
      </c>
      <c r="G14" s="104">
        <f>'Обоснование Финансовых ресурсов'!F32</f>
        <v>0</v>
      </c>
      <c r="H14" s="6">
        <f>'Обоснование Финансовых ресурсов'!G32</f>
        <v>0</v>
      </c>
      <c r="I14" s="6">
        <f>'Обоснование Финансовых ресурсов'!H32</f>
        <v>0</v>
      </c>
      <c r="J14" s="6">
        <f>SUM(E14:I14)</f>
        <v>6691.2</v>
      </c>
    </row>
    <row r="15" spans="1:13" ht="78.75" x14ac:dyDescent="0.25">
      <c r="A15" s="166"/>
      <c r="B15" s="166"/>
      <c r="C15" s="5" t="s">
        <v>5</v>
      </c>
      <c r="D15" s="5" t="s">
        <v>22</v>
      </c>
      <c r="E15" s="6">
        <f>'Обоснование Финансовых ресурсов'!D31</f>
        <v>136745.9</v>
      </c>
      <c r="F15" s="6">
        <f>'Обоснование Финансовых ресурсов'!E31</f>
        <v>24516</v>
      </c>
      <c r="G15" s="104">
        <v>25645.9</v>
      </c>
      <c r="H15" s="6">
        <f>'Обоснование Финансовых ресурсов'!G31</f>
        <v>132362</v>
      </c>
      <c r="I15" s="6">
        <f>'Обоснование Финансовых ресурсов'!H31</f>
        <v>138980</v>
      </c>
      <c r="J15" s="6">
        <f>SUM(E15:I15)</f>
        <v>458249.8</v>
      </c>
    </row>
    <row r="16" spans="1:13" ht="129.75" customHeight="1" x14ac:dyDescent="0.25">
      <c r="A16" s="163" t="s">
        <v>19</v>
      </c>
      <c r="B16" s="163"/>
      <c r="C16" s="155" t="s">
        <v>199</v>
      </c>
      <c r="D16" s="155"/>
      <c r="E16" s="155"/>
      <c r="F16" s="155"/>
      <c r="G16" s="155"/>
      <c r="H16" s="155"/>
      <c r="I16" s="155"/>
      <c r="J16" s="155"/>
    </row>
    <row r="17" spans="1:2" x14ac:dyDescent="0.25">
      <c r="A17" s="21"/>
      <c r="B17" s="21"/>
    </row>
    <row r="18" spans="1:2" s="62" customFormat="1" x14ac:dyDescent="0.25">
      <c r="A18" s="21"/>
      <c r="B18" s="21"/>
    </row>
    <row r="19" spans="1:2" s="62" customFormat="1" x14ac:dyDescent="0.25">
      <c r="A19" s="21"/>
      <c r="B19" s="21"/>
    </row>
    <row r="20" spans="1:2" s="62" customFormat="1" x14ac:dyDescent="0.25">
      <c r="A20" s="21"/>
      <c r="B20" s="21"/>
    </row>
    <row r="21" spans="1:2" s="62" customFormat="1" x14ac:dyDescent="0.25">
      <c r="A21" s="21"/>
      <c r="B21" s="21"/>
    </row>
    <row r="22" spans="1:2" s="62" customFormat="1" x14ac:dyDescent="0.25">
      <c r="A22" s="21"/>
      <c r="B22" s="21"/>
    </row>
    <row r="23" spans="1:2" s="62" customFormat="1" x14ac:dyDescent="0.25">
      <c r="A23" s="21"/>
      <c r="B23" s="21"/>
    </row>
    <row r="24" spans="1:2" s="62" customFormat="1" x14ac:dyDescent="0.25">
      <c r="A24" s="21"/>
      <c r="B24" s="21"/>
    </row>
    <row r="25" spans="1:2" s="62" customFormat="1" x14ac:dyDescent="0.25">
      <c r="A25" s="21"/>
      <c r="B25" s="21"/>
    </row>
    <row r="26" spans="1:2" s="62" customFormat="1" x14ac:dyDescent="0.25">
      <c r="A26" s="21"/>
      <c r="B26" s="21"/>
    </row>
    <row r="27" spans="1:2" s="62" customFormat="1" x14ac:dyDescent="0.25">
      <c r="A27" s="21"/>
      <c r="B27" s="21"/>
    </row>
    <row r="28" spans="1:2" s="62" customFormat="1" x14ac:dyDescent="0.25">
      <c r="A28" s="21"/>
      <c r="B28" s="21"/>
    </row>
    <row r="29" spans="1:2" s="62" customFormat="1" x14ac:dyDescent="0.25">
      <c r="A29" s="21"/>
      <c r="B29" s="21"/>
    </row>
    <row r="30" spans="1:2" s="62" customFormat="1" x14ac:dyDescent="0.25">
      <c r="A30" s="21"/>
      <c r="B30" s="21"/>
    </row>
    <row r="31" spans="1:2" s="62" customFormat="1" x14ac:dyDescent="0.25">
      <c r="A31" s="21"/>
      <c r="B31" s="21"/>
    </row>
    <row r="32" spans="1:2" s="62" customFormat="1" x14ac:dyDescent="0.25">
      <c r="A32" s="21"/>
      <c r="B32" s="21"/>
    </row>
    <row r="33" spans="1:10" s="62" customFormat="1" x14ac:dyDescent="0.25">
      <c r="A33" s="21"/>
      <c r="B33" s="21"/>
    </row>
    <row r="34" spans="1:10" s="62" customFormat="1" x14ac:dyDescent="0.25">
      <c r="A34" s="21"/>
      <c r="B34" s="21"/>
    </row>
    <row r="35" spans="1:10" s="62" customFormat="1" x14ac:dyDescent="0.25">
      <c r="A35" s="21"/>
      <c r="B35" s="21"/>
    </row>
    <row r="36" spans="1:10" s="62" customFormat="1" x14ac:dyDescent="0.25">
      <c r="A36" s="21"/>
      <c r="B36" s="21"/>
    </row>
    <row r="37" spans="1:10" s="62" customFormat="1" x14ac:dyDescent="0.25">
      <c r="A37" s="21"/>
      <c r="B37" s="21"/>
    </row>
    <row r="38" spans="1:10" s="62" customFormat="1" x14ac:dyDescent="0.25">
      <c r="A38" s="21"/>
      <c r="B38" s="21"/>
    </row>
    <row r="39" spans="1:10" s="62" customFormat="1" x14ac:dyDescent="0.25">
      <c r="A39" s="21"/>
      <c r="B39" s="21"/>
    </row>
    <row r="40" spans="1:10" s="62" customFormat="1" x14ac:dyDescent="0.25">
      <c r="A40" s="21"/>
      <c r="B40" s="21"/>
    </row>
    <row r="41" spans="1:10" s="62" customFormat="1" x14ac:dyDescent="0.25">
      <c r="A41" s="21"/>
      <c r="B41" s="21"/>
    </row>
    <row r="42" spans="1:10" s="62" customFormat="1" x14ac:dyDescent="0.25">
      <c r="A42" s="21"/>
      <c r="B42" s="21"/>
    </row>
    <row r="43" spans="1:10" s="62" customFormat="1" x14ac:dyDescent="0.25">
      <c r="A43" s="21"/>
      <c r="B43" s="21"/>
    </row>
    <row r="44" spans="1:10" s="62" customFormat="1" x14ac:dyDescent="0.25">
      <c r="A44" s="21"/>
      <c r="B44" s="21"/>
    </row>
    <row r="45" spans="1:10" s="62" customFormat="1" x14ac:dyDescent="0.25">
      <c r="A45" s="21"/>
      <c r="B45" s="21"/>
    </row>
    <row r="46" spans="1:10" s="62" customFormat="1" x14ac:dyDescent="0.25">
      <c r="A46" s="21"/>
      <c r="B46" s="21"/>
    </row>
    <row r="47" spans="1:10" s="62" customFormat="1" x14ac:dyDescent="0.25">
      <c r="A47" s="21"/>
      <c r="B47" s="21"/>
    </row>
    <row r="48" spans="1:10" x14ac:dyDescent="0.25">
      <c r="A48" s="21"/>
      <c r="B48" s="21"/>
      <c r="G48" s="159" t="s">
        <v>356</v>
      </c>
      <c r="H48" s="159"/>
      <c r="I48" s="159"/>
      <c r="J48" s="159"/>
    </row>
    <row r="49" spans="1:10" x14ac:dyDescent="0.25">
      <c r="A49" s="21"/>
      <c r="B49" s="21"/>
    </row>
    <row r="50" spans="1:10" x14ac:dyDescent="0.25">
      <c r="A50" s="158" t="s">
        <v>195</v>
      </c>
      <c r="B50" s="158"/>
      <c r="C50" s="158"/>
      <c r="D50" s="158"/>
      <c r="E50" s="158"/>
      <c r="F50" s="158"/>
      <c r="G50" s="158"/>
      <c r="H50" s="158"/>
      <c r="I50" s="158"/>
      <c r="J50" s="158"/>
    </row>
    <row r="51" spans="1:10" x14ac:dyDescent="0.25">
      <c r="A51" s="158"/>
      <c r="B51" s="158"/>
      <c r="C51" s="158"/>
      <c r="D51" s="158"/>
      <c r="E51" s="158"/>
      <c r="F51" s="158"/>
      <c r="G51" s="158"/>
      <c r="H51" s="158"/>
      <c r="I51" s="158"/>
      <c r="J51" s="158"/>
    </row>
    <row r="52" spans="1:10" x14ac:dyDescent="0.25">
      <c r="A52" s="158"/>
      <c r="B52" s="158"/>
      <c r="C52" s="158"/>
      <c r="D52" s="158"/>
      <c r="E52" s="158"/>
      <c r="F52" s="158"/>
      <c r="G52" s="158"/>
      <c r="H52" s="158"/>
      <c r="I52" s="158"/>
      <c r="J52" s="158"/>
    </row>
    <row r="53" spans="1:10" x14ac:dyDescent="0.25">
      <c r="A53" s="2"/>
    </row>
    <row r="54" spans="1:10" x14ac:dyDescent="0.25">
      <c r="A54" s="142" t="s">
        <v>0</v>
      </c>
      <c r="B54" s="142"/>
      <c r="C54" s="155" t="s">
        <v>1</v>
      </c>
      <c r="D54" s="155"/>
      <c r="E54" s="155"/>
      <c r="F54" s="155"/>
      <c r="G54" s="155"/>
      <c r="H54" s="155"/>
      <c r="I54" s="155"/>
      <c r="J54" s="155"/>
    </row>
    <row r="55" spans="1:10" ht="84.75" customHeight="1" x14ac:dyDescent="0.25">
      <c r="A55" s="142" t="s">
        <v>2</v>
      </c>
      <c r="B55" s="142"/>
      <c r="C55" s="155" t="s">
        <v>3</v>
      </c>
      <c r="D55" s="155"/>
      <c r="E55" s="155"/>
      <c r="F55" s="155"/>
      <c r="G55" s="155"/>
      <c r="H55" s="155"/>
      <c r="I55" s="155"/>
      <c r="J55" s="155"/>
    </row>
    <row r="56" spans="1:10" x14ac:dyDescent="0.25">
      <c r="A56" s="142" t="s">
        <v>4</v>
      </c>
      <c r="B56" s="142"/>
      <c r="C56" s="155" t="s">
        <v>5</v>
      </c>
      <c r="D56" s="155"/>
      <c r="E56" s="155"/>
      <c r="F56" s="155"/>
      <c r="G56" s="155"/>
      <c r="H56" s="155"/>
      <c r="I56" s="155"/>
      <c r="J56" s="155"/>
    </row>
    <row r="57" spans="1:10" ht="95.25" customHeight="1" x14ac:dyDescent="0.25">
      <c r="A57" s="142" t="s">
        <v>6</v>
      </c>
      <c r="B57" s="142"/>
      <c r="C57" s="155" t="s">
        <v>217</v>
      </c>
      <c r="D57" s="155"/>
      <c r="E57" s="155"/>
      <c r="F57" s="155"/>
      <c r="G57" s="155"/>
      <c r="H57" s="155"/>
      <c r="I57" s="155"/>
      <c r="J57" s="155"/>
    </row>
    <row r="58" spans="1:10" x14ac:dyDescent="0.25">
      <c r="A58" s="142" t="s">
        <v>7</v>
      </c>
      <c r="B58" s="142"/>
      <c r="C58" s="155" t="s">
        <v>8</v>
      </c>
      <c r="D58" s="155"/>
      <c r="E58" s="155"/>
      <c r="F58" s="155"/>
      <c r="G58" s="155"/>
      <c r="H58" s="155"/>
      <c r="I58" s="155"/>
      <c r="J58" s="155"/>
    </row>
    <row r="59" spans="1:10" x14ac:dyDescent="0.25">
      <c r="A59" s="163" t="s">
        <v>9</v>
      </c>
      <c r="B59" s="163" t="s">
        <v>1</v>
      </c>
      <c r="C59" s="160" t="s">
        <v>10</v>
      </c>
      <c r="D59" s="151" t="s">
        <v>11</v>
      </c>
      <c r="E59" s="142" t="s">
        <v>12</v>
      </c>
      <c r="F59" s="142"/>
      <c r="G59" s="142"/>
      <c r="H59" s="142"/>
      <c r="I59" s="142"/>
      <c r="J59" s="142"/>
    </row>
    <row r="60" spans="1:10" x14ac:dyDescent="0.25">
      <c r="A60" s="163"/>
      <c r="B60" s="163"/>
      <c r="C60" s="161"/>
      <c r="D60" s="151"/>
      <c r="E60" s="4" t="s">
        <v>13</v>
      </c>
      <c r="F60" s="4" t="s">
        <v>14</v>
      </c>
      <c r="G60" s="4" t="s">
        <v>15</v>
      </c>
      <c r="H60" s="4" t="s">
        <v>16</v>
      </c>
      <c r="I60" s="4" t="s">
        <v>17</v>
      </c>
      <c r="J60" s="4" t="s">
        <v>18</v>
      </c>
    </row>
    <row r="61" spans="1:10" x14ac:dyDescent="0.25">
      <c r="A61" s="163"/>
      <c r="B61" s="163"/>
      <c r="C61" s="162"/>
      <c r="D61" s="4" t="s">
        <v>20</v>
      </c>
      <c r="E61" s="6">
        <f t="shared" ref="E61:J61" si="1">SUM(E62:E65)</f>
        <v>252445.3</v>
      </c>
      <c r="F61" s="6">
        <f t="shared" si="1"/>
        <v>202239.39</v>
      </c>
      <c r="G61" s="104">
        <f t="shared" si="1"/>
        <v>27767.9</v>
      </c>
      <c r="H61" s="6">
        <f t="shared" si="1"/>
        <v>29547.8</v>
      </c>
      <c r="I61" s="6">
        <f t="shared" si="1"/>
        <v>31441.8</v>
      </c>
      <c r="J61" s="6">
        <f t="shared" si="1"/>
        <v>543442.18999999994</v>
      </c>
    </row>
    <row r="62" spans="1:10" ht="94.5" x14ac:dyDescent="0.25">
      <c r="A62" s="163"/>
      <c r="B62" s="163"/>
      <c r="C62" s="5" t="s">
        <v>31</v>
      </c>
      <c r="D62" s="5" t="s">
        <v>21</v>
      </c>
      <c r="E62" s="6">
        <f>'Обоснование Финансовых ресурсов'!D90</f>
        <v>3116.8</v>
      </c>
      <c r="F62" s="6" t="s">
        <v>203</v>
      </c>
      <c r="G62" s="6" t="s">
        <v>203</v>
      </c>
      <c r="H62" s="6" t="s">
        <v>203</v>
      </c>
      <c r="I62" s="6" t="s">
        <v>203</v>
      </c>
      <c r="J62" s="6">
        <f>SUM(E62:I62)</f>
        <v>3116.8</v>
      </c>
    </row>
    <row r="63" spans="1:10" ht="78.75" x14ac:dyDescent="0.25">
      <c r="A63" s="163"/>
      <c r="B63" s="163"/>
      <c r="C63" s="5" t="s">
        <v>32</v>
      </c>
      <c r="D63" s="71" t="s">
        <v>208</v>
      </c>
      <c r="E63" s="6">
        <f>'Обоснование Финансовых ресурсов'!D89</f>
        <v>3116.8</v>
      </c>
      <c r="F63" s="6" t="s">
        <v>203</v>
      </c>
      <c r="G63" s="6" t="s">
        <v>203</v>
      </c>
      <c r="H63" s="6" t="s">
        <v>203</v>
      </c>
      <c r="I63" s="6" t="s">
        <v>203</v>
      </c>
      <c r="J63" s="6">
        <f>SUM(E63:I63)</f>
        <v>3116.8</v>
      </c>
    </row>
    <row r="64" spans="1:10" ht="78.75" x14ac:dyDescent="0.25">
      <c r="A64" s="163"/>
      <c r="B64" s="163"/>
      <c r="C64" s="5" t="s">
        <v>214</v>
      </c>
      <c r="D64" s="70" t="s">
        <v>209</v>
      </c>
      <c r="E64" s="6">
        <f>'Обоснование Финансовых ресурсов'!D92</f>
        <v>215096.3</v>
      </c>
      <c r="F64" s="6">
        <f>'Обоснование Финансовых ресурсов'!E92</f>
        <v>176144.19</v>
      </c>
      <c r="G64" s="6" t="s">
        <v>203</v>
      </c>
      <c r="H64" s="6" t="s">
        <v>203</v>
      </c>
      <c r="I64" s="6" t="s">
        <v>203</v>
      </c>
      <c r="J64" s="6">
        <f>SUM(E64:I64)</f>
        <v>391240.49</v>
      </c>
    </row>
    <row r="65" spans="1:10" ht="63" x14ac:dyDescent="0.25">
      <c r="A65" s="163"/>
      <c r="B65" s="163"/>
      <c r="C65" s="5" t="s">
        <v>5</v>
      </c>
      <c r="D65" s="5" t="s">
        <v>213</v>
      </c>
      <c r="E65" s="6">
        <f>'Обоснование Финансовых ресурсов'!D97</f>
        <v>31115.4</v>
      </c>
      <c r="F65" s="6">
        <f>'Обоснование Финансовых ресурсов'!E97</f>
        <v>26095.200000000012</v>
      </c>
      <c r="G65" s="6">
        <f>'Обоснование Финансовых ресурсов'!F97</f>
        <v>27767.9</v>
      </c>
      <c r="H65" s="6">
        <f>'Обоснование Финансовых ресурсов'!G97</f>
        <v>29547.8</v>
      </c>
      <c r="I65" s="6">
        <f>'Обоснование Финансовых ресурсов'!H97</f>
        <v>31441.8</v>
      </c>
      <c r="J65" s="6">
        <f>SUM(E65:I65)</f>
        <v>145968.1</v>
      </c>
    </row>
    <row r="66" spans="1:10" ht="117" customHeight="1" x14ac:dyDescent="0.25">
      <c r="A66" s="163" t="s">
        <v>19</v>
      </c>
      <c r="B66" s="163"/>
      <c r="C66" s="148" t="s">
        <v>218</v>
      </c>
      <c r="D66" s="149"/>
      <c r="E66" s="149"/>
      <c r="F66" s="149"/>
      <c r="G66" s="149"/>
      <c r="H66" s="149"/>
      <c r="I66" s="149"/>
      <c r="J66" s="150"/>
    </row>
    <row r="67" spans="1:10" x14ac:dyDescent="0.25">
      <c r="A67" s="43"/>
      <c r="B67" s="43"/>
      <c r="C67" s="44"/>
      <c r="D67" s="44"/>
      <c r="E67" s="44"/>
      <c r="F67" s="44"/>
      <c r="G67" s="44"/>
      <c r="H67" s="44"/>
      <c r="I67" s="44"/>
      <c r="J67" s="44"/>
    </row>
    <row r="68" spans="1:10" ht="54.75" customHeight="1" x14ac:dyDescent="0.25">
      <c r="A68" s="66" t="s">
        <v>203</v>
      </c>
      <c r="B68" s="147" t="s">
        <v>204</v>
      </c>
      <c r="C68" s="147"/>
      <c r="D68" s="147"/>
      <c r="E68" s="147"/>
      <c r="F68" s="147"/>
      <c r="G68" s="147"/>
      <c r="H68" s="147"/>
      <c r="I68" s="147"/>
      <c r="J68" s="147"/>
    </row>
    <row r="69" spans="1:10" x14ac:dyDescent="0.25">
      <c r="A69" s="43"/>
      <c r="B69" s="43"/>
      <c r="C69" s="44"/>
      <c r="D69" s="44"/>
      <c r="E69" s="44"/>
      <c r="F69" s="44"/>
      <c r="G69" s="44"/>
      <c r="H69" s="44"/>
      <c r="I69" s="44"/>
      <c r="J69" s="44"/>
    </row>
    <row r="70" spans="1:10" x14ac:dyDescent="0.25">
      <c r="A70" s="43"/>
      <c r="B70" s="43"/>
      <c r="C70" s="44"/>
      <c r="D70" s="44"/>
      <c r="E70" s="44"/>
      <c r="F70" s="44"/>
      <c r="G70" s="44"/>
      <c r="H70" s="44"/>
      <c r="I70" s="44"/>
      <c r="J70" s="44"/>
    </row>
    <row r="71" spans="1:10" x14ac:dyDescent="0.25">
      <c r="A71" s="43"/>
      <c r="B71" s="43"/>
      <c r="C71" s="44"/>
      <c r="D71" s="44"/>
      <c r="E71" s="44"/>
      <c r="F71" s="44"/>
      <c r="G71" s="44"/>
      <c r="H71" s="44"/>
      <c r="I71" s="44"/>
      <c r="J71" s="44"/>
    </row>
    <row r="72" spans="1:10" x14ac:dyDescent="0.25">
      <c r="A72" s="43"/>
      <c r="B72" s="43"/>
      <c r="C72" s="44"/>
      <c r="D72" s="44"/>
      <c r="E72" s="44"/>
      <c r="F72" s="44"/>
      <c r="G72" s="44"/>
      <c r="H72" s="44"/>
      <c r="I72" s="44"/>
      <c r="J72" s="44"/>
    </row>
    <row r="73" spans="1:10" x14ac:dyDescent="0.25">
      <c r="A73" s="43"/>
      <c r="B73" s="43"/>
      <c r="C73" s="44"/>
      <c r="D73" s="44"/>
      <c r="E73" s="44"/>
      <c r="F73" s="44"/>
      <c r="G73" s="44"/>
      <c r="H73" s="44"/>
      <c r="I73" s="44"/>
      <c r="J73" s="44"/>
    </row>
    <row r="74" spans="1:10" x14ac:dyDescent="0.25">
      <c r="A74" s="43"/>
      <c r="B74" s="43"/>
      <c r="C74" s="44"/>
      <c r="D74" s="44"/>
      <c r="E74" s="44"/>
      <c r="F74" s="44"/>
      <c r="G74" s="44"/>
      <c r="H74" s="44"/>
      <c r="I74" s="44"/>
      <c r="J74" s="44"/>
    </row>
    <row r="75" spans="1:10" x14ac:dyDescent="0.25">
      <c r="A75" s="43"/>
      <c r="B75" s="43"/>
      <c r="C75" s="44"/>
      <c r="D75" s="44"/>
      <c r="E75" s="44"/>
      <c r="F75" s="44"/>
      <c r="G75" s="44"/>
      <c r="H75" s="44"/>
      <c r="I75" s="44"/>
      <c r="J75" s="44"/>
    </row>
    <row r="76" spans="1:10" x14ac:dyDescent="0.25">
      <c r="A76" s="43"/>
      <c r="B76" s="43"/>
      <c r="C76" s="44"/>
      <c r="D76" s="44"/>
      <c r="E76" s="44"/>
      <c r="F76" s="44"/>
      <c r="G76" s="44"/>
      <c r="H76" s="44"/>
      <c r="I76" s="44"/>
      <c r="J76" s="44"/>
    </row>
    <row r="77" spans="1:10" x14ac:dyDescent="0.25">
      <c r="A77" s="43"/>
      <c r="B77" s="43"/>
      <c r="C77" s="44"/>
      <c r="D77" s="44"/>
      <c r="E77" s="44"/>
      <c r="F77" s="44"/>
      <c r="G77" s="44"/>
      <c r="H77" s="44"/>
      <c r="I77" s="44"/>
      <c r="J77" s="44"/>
    </row>
    <row r="78" spans="1:10" x14ac:dyDescent="0.25">
      <c r="A78" s="43"/>
      <c r="B78" s="43"/>
      <c r="C78" s="44"/>
      <c r="D78" s="44"/>
      <c r="E78" s="44"/>
      <c r="F78" s="44"/>
      <c r="G78" s="44"/>
      <c r="H78" s="44"/>
      <c r="I78" s="44"/>
      <c r="J78" s="44"/>
    </row>
    <row r="79" spans="1:10" x14ac:dyDescent="0.25">
      <c r="A79" s="43"/>
      <c r="B79" s="43"/>
      <c r="C79" s="44"/>
      <c r="D79" s="44"/>
      <c r="E79" s="44"/>
      <c r="F79" s="44"/>
      <c r="G79" s="44"/>
      <c r="H79" s="44"/>
      <c r="I79" s="44"/>
      <c r="J79" s="44"/>
    </row>
    <row r="80" spans="1:10" x14ac:dyDescent="0.25">
      <c r="A80" s="43"/>
      <c r="B80" s="43"/>
      <c r="C80" s="44"/>
      <c r="D80" s="44"/>
      <c r="E80" s="44"/>
      <c r="F80" s="44"/>
      <c r="G80" s="44"/>
      <c r="H80" s="44"/>
      <c r="I80" s="44"/>
      <c r="J80" s="44"/>
    </row>
    <row r="81" spans="1:10" x14ac:dyDescent="0.25">
      <c r="A81" s="43"/>
      <c r="B81" s="43"/>
      <c r="C81" s="44"/>
      <c r="D81" s="44"/>
      <c r="E81" s="44"/>
      <c r="F81" s="44"/>
      <c r="G81" s="44"/>
      <c r="H81" s="44"/>
      <c r="I81" s="44"/>
      <c r="J81" s="44"/>
    </row>
    <row r="82" spans="1:10" x14ac:dyDescent="0.25">
      <c r="A82" s="43"/>
      <c r="B82" s="43"/>
      <c r="C82" s="44"/>
      <c r="D82" s="44"/>
      <c r="E82" s="44"/>
      <c r="F82" s="44"/>
      <c r="G82" s="44"/>
      <c r="H82" s="44"/>
      <c r="I82" s="44"/>
      <c r="J82" s="44"/>
    </row>
    <row r="83" spans="1:10" x14ac:dyDescent="0.25">
      <c r="A83" s="43"/>
      <c r="B83" s="43"/>
      <c r="C83" s="44"/>
      <c r="D83" s="44"/>
      <c r="E83" s="44"/>
      <c r="F83" s="44"/>
      <c r="G83" s="44"/>
      <c r="H83" s="44"/>
      <c r="I83" s="44"/>
      <c r="J83" s="44"/>
    </row>
    <row r="84" spans="1:10" x14ac:dyDescent="0.25">
      <c r="A84" s="43"/>
      <c r="B84" s="43"/>
      <c r="C84" s="44"/>
      <c r="D84" s="44"/>
      <c r="E84" s="44"/>
      <c r="F84" s="44"/>
      <c r="G84" s="44"/>
      <c r="H84" s="44"/>
      <c r="I84" s="44"/>
      <c r="J84" s="44"/>
    </row>
    <row r="85" spans="1:10" x14ac:dyDescent="0.25">
      <c r="A85" s="43"/>
      <c r="B85" s="43"/>
      <c r="C85" s="44"/>
      <c r="D85" s="44"/>
      <c r="E85" s="44"/>
      <c r="F85" s="44"/>
      <c r="G85" s="44"/>
      <c r="H85" s="44"/>
      <c r="I85" s="44"/>
      <c r="J85" s="44"/>
    </row>
    <row r="86" spans="1:10" x14ac:dyDescent="0.25">
      <c r="A86" s="43"/>
      <c r="B86" s="43"/>
      <c r="C86" s="44"/>
      <c r="D86" s="44"/>
      <c r="E86" s="44"/>
      <c r="F86" s="44"/>
      <c r="G86" s="44"/>
      <c r="H86" s="44"/>
      <c r="I86" s="44"/>
      <c r="J86" s="44"/>
    </row>
    <row r="87" spans="1:10" x14ac:dyDescent="0.25">
      <c r="A87" s="43"/>
      <c r="B87" s="43"/>
      <c r="C87" s="44"/>
      <c r="D87" s="44"/>
      <c r="E87" s="44"/>
      <c r="F87" s="44"/>
      <c r="G87" s="44"/>
      <c r="H87" s="44"/>
      <c r="I87" s="44"/>
      <c r="J87" s="44"/>
    </row>
    <row r="88" spans="1:10" x14ac:dyDescent="0.25">
      <c r="A88" s="43"/>
      <c r="B88" s="43"/>
      <c r="C88" s="44"/>
      <c r="D88" s="44"/>
      <c r="E88" s="44"/>
      <c r="F88" s="44"/>
      <c r="G88" s="44"/>
      <c r="H88" s="44"/>
      <c r="I88" s="44"/>
      <c r="J88" s="44"/>
    </row>
    <row r="89" spans="1:10" x14ac:dyDescent="0.25">
      <c r="A89" s="43"/>
      <c r="B89" s="43"/>
      <c r="C89" s="44"/>
      <c r="D89" s="44"/>
      <c r="E89" s="44"/>
      <c r="F89" s="44"/>
      <c r="G89" s="44"/>
      <c r="H89" s="44"/>
      <c r="I89" s="44"/>
      <c r="J89" s="44"/>
    </row>
    <row r="90" spans="1:10" x14ac:dyDescent="0.25">
      <c r="A90" s="43"/>
      <c r="B90" s="43"/>
      <c r="C90" s="44"/>
      <c r="D90" s="44"/>
      <c r="E90" s="44"/>
      <c r="F90" s="44"/>
      <c r="G90" s="44"/>
      <c r="H90" s="44"/>
      <c r="I90" s="44"/>
      <c r="J90" s="44"/>
    </row>
  </sheetData>
  <mergeCells count="39">
    <mergeCell ref="A66:B66"/>
    <mergeCell ref="C66:J66"/>
    <mergeCell ref="A59:A65"/>
    <mergeCell ref="B59:B65"/>
    <mergeCell ref="C59:C61"/>
    <mergeCell ref="D59:D60"/>
    <mergeCell ref="E59:J59"/>
    <mergeCell ref="A56:B56"/>
    <mergeCell ref="C56:J56"/>
    <mergeCell ref="A57:B57"/>
    <mergeCell ref="C57:J57"/>
    <mergeCell ref="A58:B58"/>
    <mergeCell ref="C58:J58"/>
    <mergeCell ref="A50:J52"/>
    <mergeCell ref="A54:B54"/>
    <mergeCell ref="C54:J54"/>
    <mergeCell ref="A55:B55"/>
    <mergeCell ref="C55:J55"/>
    <mergeCell ref="E11:J11"/>
    <mergeCell ref="A6:B6"/>
    <mergeCell ref="A7:B7"/>
    <mergeCell ref="A8:B8"/>
    <mergeCell ref="A9:B9"/>
    <mergeCell ref="B68:J68"/>
    <mergeCell ref="G1:J1"/>
    <mergeCell ref="G48:J48"/>
    <mergeCell ref="A2:J4"/>
    <mergeCell ref="C11:C13"/>
    <mergeCell ref="A16:B16"/>
    <mergeCell ref="C16:J16"/>
    <mergeCell ref="D11:D12"/>
    <mergeCell ref="B11:B15"/>
    <mergeCell ref="A11:A15"/>
    <mergeCell ref="C6:J6"/>
    <mergeCell ref="C9:J9"/>
    <mergeCell ref="C8:J8"/>
    <mergeCell ref="C7:J7"/>
    <mergeCell ref="A10:B10"/>
    <mergeCell ref="C10:J1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79" zoomScale="80" zoomScaleNormal="80" workbookViewId="0">
      <selection activeCell="H41" sqref="H41"/>
    </sheetView>
  </sheetViews>
  <sheetFormatPr defaultRowHeight="15.75" x14ac:dyDescent="0.25"/>
  <cols>
    <col min="1" max="1" width="9.140625" style="2"/>
    <col min="2" max="2" width="27.140625" style="2" customWidth="1"/>
    <col min="3" max="3" width="15.5703125" style="2" bestFit="1" customWidth="1"/>
    <col min="4" max="4" width="13.7109375" style="2" customWidth="1"/>
    <col min="5" max="5" width="20.85546875" style="2" customWidth="1"/>
    <col min="6" max="6" width="11.42578125" style="2" customWidth="1"/>
    <col min="7" max="7" width="21" style="2" customWidth="1"/>
    <col min="8" max="8" width="15.42578125" style="2" bestFit="1" customWidth="1"/>
    <col min="9" max="11" width="15.5703125" style="2" bestFit="1" customWidth="1"/>
    <col min="12" max="12" width="16.140625" style="2" bestFit="1" customWidth="1"/>
    <col min="13" max="16384" width="9.140625" style="2"/>
  </cols>
  <sheetData>
    <row r="1" spans="1:12" x14ac:dyDescent="0.25">
      <c r="I1" s="154" t="s">
        <v>357</v>
      </c>
      <c r="J1" s="154"/>
      <c r="K1" s="154"/>
      <c r="L1" s="154"/>
    </row>
    <row r="3" spans="1:12" x14ac:dyDescent="0.25">
      <c r="A3" s="158" t="s">
        <v>170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</row>
    <row r="4" spans="1:12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</row>
    <row r="6" spans="1:12" ht="72" customHeight="1" x14ac:dyDescent="0.25">
      <c r="A6" s="142" t="s">
        <v>23</v>
      </c>
      <c r="B6" s="151" t="s">
        <v>24</v>
      </c>
      <c r="C6" s="151" t="s">
        <v>183</v>
      </c>
      <c r="D6" s="151"/>
      <c r="E6" s="151" t="s">
        <v>27</v>
      </c>
      <c r="F6" s="151" t="s">
        <v>28</v>
      </c>
      <c r="G6" s="151" t="s">
        <v>29</v>
      </c>
      <c r="H6" s="151" t="s">
        <v>30</v>
      </c>
      <c r="I6" s="151"/>
      <c r="J6" s="151"/>
      <c r="K6" s="151"/>
      <c r="L6" s="151"/>
    </row>
    <row r="7" spans="1:12" ht="47.25" x14ac:dyDescent="0.25">
      <c r="A7" s="142"/>
      <c r="B7" s="151"/>
      <c r="C7" s="27" t="s">
        <v>25</v>
      </c>
      <c r="D7" s="27" t="s">
        <v>26</v>
      </c>
      <c r="E7" s="151"/>
      <c r="F7" s="151"/>
      <c r="G7" s="151"/>
      <c r="H7" s="26" t="s">
        <v>13</v>
      </c>
      <c r="I7" s="26" t="s">
        <v>14</v>
      </c>
      <c r="J7" s="26" t="s">
        <v>15</v>
      </c>
      <c r="K7" s="26" t="s">
        <v>16</v>
      </c>
      <c r="L7" s="26" t="s">
        <v>17</v>
      </c>
    </row>
    <row r="8" spans="1:12" x14ac:dyDescent="0.25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</row>
    <row r="9" spans="1:12" ht="185.25" customHeight="1" x14ac:dyDescent="0.25">
      <c r="A9" s="101">
        <v>1</v>
      </c>
      <c r="B9" s="164" t="s">
        <v>200</v>
      </c>
      <c r="C9" s="6">
        <v>0</v>
      </c>
      <c r="D9" s="6">
        <v>0</v>
      </c>
      <c r="E9" s="76" t="s">
        <v>387</v>
      </c>
      <c r="F9" s="75" t="s">
        <v>35</v>
      </c>
      <c r="G9" s="9">
        <v>50</v>
      </c>
      <c r="H9" s="6">
        <v>50</v>
      </c>
      <c r="I9" s="6">
        <v>100</v>
      </c>
      <c r="J9" s="6">
        <v>100</v>
      </c>
      <c r="K9" s="6">
        <v>100</v>
      </c>
      <c r="L9" s="6">
        <v>100</v>
      </c>
    </row>
    <row r="10" spans="1:12" ht="207" customHeight="1" x14ac:dyDescent="0.25">
      <c r="A10" s="101">
        <v>2</v>
      </c>
      <c r="B10" s="165"/>
      <c r="C10" s="6">
        <v>0</v>
      </c>
      <c r="D10" s="6">
        <v>0</v>
      </c>
      <c r="E10" s="76" t="s">
        <v>167</v>
      </c>
      <c r="F10" s="75" t="s">
        <v>35</v>
      </c>
      <c r="G10" s="9">
        <v>18</v>
      </c>
      <c r="H10" s="6">
        <v>25</v>
      </c>
      <c r="I10" s="6">
        <v>30</v>
      </c>
      <c r="J10" s="6">
        <v>30</v>
      </c>
      <c r="K10" s="6">
        <v>30</v>
      </c>
      <c r="L10" s="6">
        <v>30</v>
      </c>
    </row>
    <row r="11" spans="1:12" ht="78.75" x14ac:dyDescent="0.25">
      <c r="A11" s="101">
        <v>4</v>
      </c>
      <c r="B11" s="165"/>
      <c r="C11" s="6">
        <v>0</v>
      </c>
      <c r="D11" s="6">
        <v>0</v>
      </c>
      <c r="E11" s="76" t="s">
        <v>130</v>
      </c>
      <c r="F11" s="75" t="s">
        <v>35</v>
      </c>
      <c r="G11" s="9">
        <v>100</v>
      </c>
      <c r="H11" s="6">
        <v>100</v>
      </c>
      <c r="I11" s="6">
        <v>100</v>
      </c>
      <c r="J11" s="6">
        <v>100</v>
      </c>
      <c r="K11" s="6">
        <v>100</v>
      </c>
      <c r="L11" s="6">
        <v>100</v>
      </c>
    </row>
    <row r="12" spans="1:12" customFormat="1" ht="63" customHeight="1" x14ac:dyDescent="0.25">
      <c r="A12" s="101">
        <v>5</v>
      </c>
      <c r="B12" s="165"/>
      <c r="C12" s="9">
        <v>0</v>
      </c>
      <c r="D12" s="72">
        <v>0</v>
      </c>
      <c r="E12" s="68" t="s">
        <v>205</v>
      </c>
      <c r="F12" s="75" t="s">
        <v>206</v>
      </c>
      <c r="G12" s="9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</row>
    <row r="13" spans="1:12" ht="165" customHeight="1" x14ac:dyDescent="0.25">
      <c r="A13" s="101">
        <v>9</v>
      </c>
      <c r="B13" s="165"/>
      <c r="C13" s="9">
        <v>0</v>
      </c>
      <c r="D13" s="72">
        <v>0</v>
      </c>
      <c r="E13" s="76" t="s">
        <v>377</v>
      </c>
      <c r="F13" s="85" t="s">
        <v>77</v>
      </c>
      <c r="G13" s="86">
        <v>0</v>
      </c>
      <c r="H13" s="85">
        <v>0</v>
      </c>
      <c r="I13" s="86">
        <v>0</v>
      </c>
      <c r="J13" s="85">
        <v>0</v>
      </c>
      <c r="K13" s="86">
        <v>0</v>
      </c>
      <c r="L13" s="85">
        <v>0</v>
      </c>
    </row>
    <row r="14" spans="1:12" ht="74.25" customHeight="1" x14ac:dyDescent="0.25">
      <c r="A14" s="101">
        <v>10</v>
      </c>
      <c r="B14" s="165"/>
      <c r="C14" s="9">
        <v>0</v>
      </c>
      <c r="D14" s="72">
        <v>0</v>
      </c>
      <c r="E14" s="76" t="s">
        <v>335</v>
      </c>
      <c r="F14" s="84" t="s">
        <v>35</v>
      </c>
      <c r="G14" s="83">
        <v>1</v>
      </c>
      <c r="H14" s="84">
        <v>1</v>
      </c>
      <c r="I14" s="83">
        <v>1</v>
      </c>
      <c r="J14" s="84">
        <v>1</v>
      </c>
      <c r="K14" s="83">
        <v>1</v>
      </c>
      <c r="L14" s="84">
        <v>1</v>
      </c>
    </row>
    <row r="15" spans="1:12" ht="133.5" customHeight="1" x14ac:dyDescent="0.25">
      <c r="A15" s="101">
        <v>12</v>
      </c>
      <c r="B15" s="165"/>
      <c r="C15" s="9">
        <v>0</v>
      </c>
      <c r="D15" s="72">
        <v>0</v>
      </c>
      <c r="E15" s="76" t="s">
        <v>336</v>
      </c>
      <c r="F15" s="84" t="s">
        <v>35</v>
      </c>
      <c r="G15" s="83">
        <v>1</v>
      </c>
      <c r="H15" s="84">
        <v>1</v>
      </c>
      <c r="I15" s="83">
        <v>1</v>
      </c>
      <c r="J15" s="84">
        <v>1</v>
      </c>
      <c r="K15" s="83">
        <v>1</v>
      </c>
      <c r="L15" s="84">
        <v>1</v>
      </c>
    </row>
    <row r="16" spans="1:12" ht="94.5" x14ac:dyDescent="0.25">
      <c r="A16" s="101">
        <v>13</v>
      </c>
      <c r="B16" s="165"/>
      <c r="C16" s="9">
        <v>0</v>
      </c>
      <c r="D16" s="72">
        <v>0</v>
      </c>
      <c r="E16" s="76" t="s">
        <v>337</v>
      </c>
      <c r="F16" s="84" t="s">
        <v>35</v>
      </c>
      <c r="G16" s="83">
        <v>1</v>
      </c>
      <c r="H16" s="84">
        <v>1</v>
      </c>
      <c r="I16" s="83">
        <v>1</v>
      </c>
      <c r="J16" s="84">
        <v>1</v>
      </c>
      <c r="K16" s="83">
        <v>1</v>
      </c>
      <c r="L16" s="84">
        <v>1</v>
      </c>
    </row>
    <row r="17" spans="1:12" ht="96.75" customHeight="1" x14ac:dyDescent="0.25">
      <c r="A17" s="101">
        <v>14</v>
      </c>
      <c r="B17" s="165"/>
      <c r="C17" s="9">
        <v>0</v>
      </c>
      <c r="D17" s="72">
        <v>0</v>
      </c>
      <c r="E17" s="76" t="s">
        <v>338</v>
      </c>
      <c r="F17" s="84" t="s">
        <v>35</v>
      </c>
      <c r="G17" s="83">
        <v>1</v>
      </c>
      <c r="H17" s="84">
        <v>1</v>
      </c>
      <c r="I17" s="83">
        <v>1</v>
      </c>
      <c r="J17" s="84">
        <v>1</v>
      </c>
      <c r="K17" s="83">
        <v>1</v>
      </c>
      <c r="L17" s="84">
        <v>1</v>
      </c>
    </row>
    <row r="18" spans="1:12" ht="94.5" x14ac:dyDescent="0.25">
      <c r="A18" s="101">
        <v>14</v>
      </c>
      <c r="B18" s="165"/>
      <c r="C18" s="9">
        <v>500</v>
      </c>
      <c r="D18" s="72">
        <v>0</v>
      </c>
      <c r="E18" s="100" t="s">
        <v>389</v>
      </c>
      <c r="F18" s="84" t="s">
        <v>35</v>
      </c>
      <c r="G18" s="83">
        <v>1</v>
      </c>
      <c r="H18" s="84">
        <v>1</v>
      </c>
      <c r="I18" s="83">
        <v>1</v>
      </c>
      <c r="J18" s="84">
        <v>1</v>
      </c>
      <c r="K18" s="83">
        <v>1</v>
      </c>
      <c r="L18" s="84">
        <v>1</v>
      </c>
    </row>
    <row r="19" spans="1:12" ht="94.5" x14ac:dyDescent="0.25">
      <c r="A19" s="101">
        <v>15</v>
      </c>
      <c r="B19" s="165"/>
      <c r="C19" s="9">
        <v>0</v>
      </c>
      <c r="D19" s="72">
        <v>0</v>
      </c>
      <c r="E19" s="102" t="s">
        <v>390</v>
      </c>
      <c r="F19" s="83" t="s">
        <v>391</v>
      </c>
      <c r="G19" s="9">
        <v>54519</v>
      </c>
      <c r="H19" s="6">
        <v>54519</v>
      </c>
      <c r="I19" s="9">
        <v>0</v>
      </c>
      <c r="J19" s="6">
        <v>0</v>
      </c>
      <c r="K19" s="9">
        <v>0</v>
      </c>
      <c r="L19" s="6">
        <v>0</v>
      </c>
    </row>
    <row r="20" spans="1:12" ht="94.5" x14ac:dyDescent="0.25">
      <c r="A20" s="101">
        <v>16</v>
      </c>
      <c r="B20" s="166"/>
      <c r="C20" s="9">
        <v>0</v>
      </c>
      <c r="D20" s="72">
        <v>0</v>
      </c>
      <c r="E20" s="102" t="s">
        <v>393</v>
      </c>
      <c r="F20" s="83" t="s">
        <v>394</v>
      </c>
      <c r="G20" s="9">
        <v>0</v>
      </c>
      <c r="H20" s="6">
        <v>0</v>
      </c>
      <c r="I20" s="9">
        <v>0</v>
      </c>
      <c r="J20" s="6">
        <v>0</v>
      </c>
      <c r="K20" s="9">
        <v>0</v>
      </c>
      <c r="L20" s="6">
        <v>0</v>
      </c>
    </row>
    <row r="21" spans="1:12" x14ac:dyDescent="0.25">
      <c r="A21" s="30"/>
      <c r="B21" s="43"/>
      <c r="C21" s="32"/>
      <c r="D21" s="32"/>
      <c r="E21" s="88"/>
      <c r="F21" s="30"/>
      <c r="G21" s="33"/>
      <c r="H21" s="32"/>
      <c r="I21" s="32"/>
      <c r="J21" s="32"/>
      <c r="K21" s="32"/>
      <c r="L21" s="32"/>
    </row>
    <row r="22" spans="1:12" x14ac:dyDescent="0.25">
      <c r="A22" s="30"/>
      <c r="B22" s="43"/>
      <c r="C22" s="32"/>
      <c r="D22" s="32"/>
      <c r="E22" s="88"/>
      <c r="F22" s="30"/>
      <c r="G22" s="33"/>
      <c r="H22" s="32"/>
      <c r="I22" s="32"/>
      <c r="J22" s="32"/>
      <c r="K22" s="32"/>
      <c r="L22" s="32"/>
    </row>
    <row r="23" spans="1:12" x14ac:dyDescent="0.25">
      <c r="A23" s="30"/>
      <c r="B23" s="43"/>
      <c r="C23" s="32"/>
      <c r="D23" s="32"/>
      <c r="E23" s="88"/>
      <c r="F23" s="30"/>
      <c r="G23" s="33"/>
      <c r="H23" s="32"/>
      <c r="I23" s="32"/>
      <c r="J23" s="32"/>
      <c r="K23" s="32"/>
      <c r="L23" s="32"/>
    </row>
    <row r="24" spans="1:12" x14ac:dyDescent="0.25">
      <c r="A24" s="30"/>
      <c r="B24" s="43"/>
      <c r="C24" s="32"/>
      <c r="D24" s="32"/>
      <c r="E24" s="88"/>
      <c r="F24" s="30"/>
      <c r="G24" s="33"/>
      <c r="H24" s="32"/>
      <c r="I24" s="32"/>
      <c r="J24" s="32"/>
      <c r="K24" s="32"/>
      <c r="L24" s="32"/>
    </row>
    <row r="25" spans="1:12" x14ac:dyDescent="0.25">
      <c r="A25" s="30"/>
      <c r="B25" s="43"/>
      <c r="C25" s="32"/>
      <c r="D25" s="32"/>
      <c r="E25" s="88"/>
      <c r="F25" s="30"/>
      <c r="G25" s="33"/>
      <c r="H25" s="32"/>
      <c r="I25" s="32"/>
      <c r="J25" s="32"/>
      <c r="K25" s="32"/>
      <c r="L25" s="32"/>
    </row>
    <row r="26" spans="1:12" x14ac:dyDescent="0.25">
      <c r="A26" s="30"/>
      <c r="B26" s="43"/>
      <c r="C26" s="32"/>
      <c r="D26" s="32"/>
      <c r="E26" s="88"/>
      <c r="F26" s="30"/>
      <c r="G26" s="33"/>
      <c r="H26" s="32"/>
      <c r="I26" s="32"/>
      <c r="J26" s="32"/>
      <c r="K26" s="32"/>
      <c r="L26" s="32"/>
    </row>
    <row r="27" spans="1:12" x14ac:dyDescent="0.25">
      <c r="A27" s="30"/>
      <c r="B27" s="43"/>
      <c r="C27" s="32"/>
      <c r="D27" s="32"/>
      <c r="E27" s="88"/>
      <c r="F27" s="30"/>
      <c r="G27" s="33"/>
      <c r="H27" s="32"/>
      <c r="I27" s="32"/>
      <c r="J27" s="32"/>
      <c r="K27" s="32"/>
      <c r="L27" s="32"/>
    </row>
    <row r="28" spans="1:12" x14ac:dyDescent="0.25">
      <c r="A28" s="30"/>
      <c r="B28" s="43"/>
      <c r="C28" s="32"/>
      <c r="D28" s="32"/>
      <c r="E28" s="88"/>
      <c r="F28" s="30"/>
      <c r="G28" s="33"/>
      <c r="H28" s="32"/>
      <c r="I28" s="32"/>
      <c r="J28" s="32"/>
      <c r="K28" s="32"/>
      <c r="L28" s="32"/>
    </row>
    <row r="29" spans="1:12" x14ac:dyDescent="0.25">
      <c r="A29" s="30"/>
      <c r="B29" s="43"/>
      <c r="C29" s="32"/>
      <c r="D29" s="32"/>
      <c r="E29" s="88"/>
      <c r="F29" s="30"/>
      <c r="G29" s="33"/>
      <c r="H29" s="32"/>
      <c r="I29" s="32"/>
      <c r="J29" s="32"/>
      <c r="K29" s="32"/>
      <c r="L29" s="32"/>
    </row>
    <row r="30" spans="1:12" x14ac:dyDescent="0.25">
      <c r="A30" s="30"/>
      <c r="B30" s="43"/>
      <c r="C30" s="32"/>
      <c r="D30" s="32"/>
      <c r="E30" s="88"/>
      <c r="F30" s="30"/>
      <c r="G30" s="33"/>
      <c r="H30" s="32"/>
      <c r="I30" s="32"/>
      <c r="J30" s="32"/>
      <c r="K30" s="32"/>
      <c r="L30" s="32"/>
    </row>
    <row r="31" spans="1:12" x14ac:dyDescent="0.25">
      <c r="A31" s="30"/>
      <c r="B31" s="43"/>
      <c r="C31" s="32"/>
      <c r="D31" s="32"/>
      <c r="E31" s="31"/>
      <c r="F31" s="30"/>
      <c r="G31" s="33"/>
      <c r="H31" s="32"/>
      <c r="I31" s="32"/>
      <c r="J31" s="32"/>
      <c r="K31" s="32"/>
      <c r="L31" s="32"/>
    </row>
    <row r="32" spans="1:12" x14ac:dyDescent="0.25">
      <c r="I32" s="154" t="s">
        <v>358</v>
      </c>
      <c r="J32" s="154"/>
      <c r="K32" s="154"/>
      <c r="L32" s="154"/>
    </row>
    <row r="34" spans="1:14" ht="15.75" customHeight="1" x14ac:dyDescent="0.25">
      <c r="A34" s="158" t="s">
        <v>172</v>
      </c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7"/>
      <c r="N34" s="7"/>
    </row>
    <row r="35" spans="1:14" ht="8.25" customHeight="1" x14ac:dyDescent="0.25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7"/>
      <c r="N35" s="7"/>
    </row>
    <row r="37" spans="1:14" ht="63" customHeight="1" x14ac:dyDescent="0.25">
      <c r="A37" s="142" t="s">
        <v>23</v>
      </c>
      <c r="B37" s="151" t="s">
        <v>24</v>
      </c>
      <c r="C37" s="151" t="s">
        <v>183</v>
      </c>
      <c r="D37" s="151"/>
      <c r="E37" s="151" t="s">
        <v>27</v>
      </c>
      <c r="F37" s="151" t="s">
        <v>28</v>
      </c>
      <c r="G37" s="151" t="s">
        <v>29</v>
      </c>
      <c r="H37" s="151" t="s">
        <v>30</v>
      </c>
      <c r="I37" s="151"/>
      <c r="J37" s="151"/>
      <c r="K37" s="151"/>
      <c r="L37" s="151"/>
    </row>
    <row r="38" spans="1:14" ht="65.25" customHeight="1" x14ac:dyDescent="0.25">
      <c r="A38" s="142"/>
      <c r="B38" s="151"/>
      <c r="C38" s="5" t="s">
        <v>25</v>
      </c>
      <c r="D38" s="5" t="s">
        <v>26</v>
      </c>
      <c r="E38" s="151"/>
      <c r="F38" s="151"/>
      <c r="G38" s="151"/>
      <c r="H38" s="4" t="s">
        <v>13</v>
      </c>
      <c r="I38" s="4" t="s">
        <v>14</v>
      </c>
      <c r="J38" s="4" t="s">
        <v>15</v>
      </c>
      <c r="K38" s="4" t="s">
        <v>16</v>
      </c>
      <c r="L38" s="4" t="s">
        <v>17</v>
      </c>
    </row>
    <row r="39" spans="1:14" x14ac:dyDescent="0.25">
      <c r="A39" s="4">
        <v>1</v>
      </c>
      <c r="B39" s="4">
        <v>2</v>
      </c>
      <c r="C39" s="4">
        <v>3</v>
      </c>
      <c r="D39" s="4">
        <v>4</v>
      </c>
      <c r="E39" s="4">
        <v>5</v>
      </c>
      <c r="F39" s="4">
        <v>6</v>
      </c>
      <c r="G39" s="4">
        <v>7</v>
      </c>
      <c r="H39" s="4">
        <v>8</v>
      </c>
      <c r="I39" s="4">
        <v>9</v>
      </c>
      <c r="J39" s="4">
        <v>10</v>
      </c>
      <c r="K39" s="4">
        <v>11</v>
      </c>
      <c r="L39" s="4">
        <v>12</v>
      </c>
    </row>
    <row r="40" spans="1:14" ht="86.25" customHeight="1" x14ac:dyDescent="0.25">
      <c r="A40" s="4">
        <v>1</v>
      </c>
      <c r="B40" s="164" t="s">
        <v>192</v>
      </c>
      <c r="C40" s="104">
        <v>1902.86</v>
      </c>
      <c r="D40" s="6">
        <v>0</v>
      </c>
      <c r="E40" s="9" t="s">
        <v>207</v>
      </c>
      <c r="F40" s="60" t="s">
        <v>76</v>
      </c>
      <c r="G40" s="9">
        <v>88211</v>
      </c>
      <c r="H40" s="6">
        <v>88211</v>
      </c>
      <c r="I40" s="6">
        <v>88211</v>
      </c>
      <c r="J40" s="6">
        <v>88211</v>
      </c>
      <c r="K40" s="6">
        <f>666+J40</f>
        <v>88877</v>
      </c>
      <c r="L40" s="6">
        <f>K40</f>
        <v>88877</v>
      </c>
    </row>
    <row r="41" spans="1:14" ht="55.5" customHeight="1" x14ac:dyDescent="0.25">
      <c r="A41" s="4">
        <v>2</v>
      </c>
      <c r="B41" s="165"/>
      <c r="C41" s="104">
        <v>137.38999999999999</v>
      </c>
      <c r="D41" s="6">
        <v>0</v>
      </c>
      <c r="E41" s="61" t="s">
        <v>185</v>
      </c>
      <c r="F41" s="60" t="s">
        <v>77</v>
      </c>
      <c r="G41" s="29">
        <v>0</v>
      </c>
      <c r="H41" s="114">
        <v>3</v>
      </c>
      <c r="I41" s="29">
        <v>4</v>
      </c>
      <c r="J41" s="29">
        <v>4</v>
      </c>
      <c r="K41" s="29">
        <v>4</v>
      </c>
      <c r="L41" s="29">
        <v>4</v>
      </c>
    </row>
    <row r="42" spans="1:14" ht="174" customHeight="1" x14ac:dyDescent="0.25">
      <c r="A42" s="4">
        <v>3</v>
      </c>
      <c r="B42" s="165"/>
      <c r="C42" s="104">
        <f>SUM('Обоснование Финансовых ресурсов'!D17:H17)</f>
        <v>127189</v>
      </c>
      <c r="D42" s="104">
        <v>0</v>
      </c>
      <c r="E42" s="106" t="s">
        <v>378</v>
      </c>
      <c r="F42" s="106" t="s">
        <v>392</v>
      </c>
      <c r="G42" s="113">
        <v>0</v>
      </c>
      <c r="H42" s="114">
        <v>22</v>
      </c>
      <c r="I42" s="114">
        <v>10</v>
      </c>
      <c r="J42" s="114">
        <v>10</v>
      </c>
      <c r="K42" s="114">
        <v>10</v>
      </c>
      <c r="L42" s="114">
        <v>10</v>
      </c>
    </row>
    <row r="43" spans="1:14" ht="66.75" customHeight="1" x14ac:dyDescent="0.25">
      <c r="A43" s="4">
        <v>4</v>
      </c>
      <c r="B43" s="165"/>
      <c r="C43" s="104">
        <v>903.67</v>
      </c>
      <c r="D43" s="104">
        <v>0</v>
      </c>
      <c r="E43" s="106" t="s">
        <v>406</v>
      </c>
      <c r="F43" s="107" t="s">
        <v>77</v>
      </c>
      <c r="G43" s="115" t="s">
        <v>179</v>
      </c>
      <c r="H43" s="116" t="s">
        <v>402</v>
      </c>
      <c r="I43" s="116" t="s">
        <v>180</v>
      </c>
      <c r="J43" s="116" t="s">
        <v>180</v>
      </c>
      <c r="K43" s="116" t="s">
        <v>202</v>
      </c>
      <c r="L43" s="116" t="s">
        <v>186</v>
      </c>
    </row>
    <row r="44" spans="1:14" ht="72" customHeight="1" x14ac:dyDescent="0.25">
      <c r="A44" s="4">
        <v>5</v>
      </c>
      <c r="B44" s="165"/>
      <c r="C44" s="104">
        <v>20439.98</v>
      </c>
      <c r="D44" s="104">
        <v>0</v>
      </c>
      <c r="E44" s="106" t="s">
        <v>187</v>
      </c>
      <c r="F44" s="107" t="s">
        <v>76</v>
      </c>
      <c r="G44" s="115" t="s">
        <v>181</v>
      </c>
      <c r="H44" s="116" t="s">
        <v>395</v>
      </c>
      <c r="I44" s="116" t="s">
        <v>219</v>
      </c>
      <c r="J44" s="116" t="s">
        <v>220</v>
      </c>
      <c r="K44" s="116" t="s">
        <v>182</v>
      </c>
      <c r="L44" s="116" t="s">
        <v>182</v>
      </c>
    </row>
    <row r="45" spans="1:14" ht="99.75" customHeight="1" x14ac:dyDescent="0.25">
      <c r="A45" s="4">
        <v>6</v>
      </c>
      <c r="B45" s="165"/>
      <c r="C45" s="117">
        <v>136</v>
      </c>
      <c r="D45" s="104">
        <v>0</v>
      </c>
      <c r="E45" s="106" t="s">
        <v>407</v>
      </c>
      <c r="F45" s="107" t="s">
        <v>77</v>
      </c>
      <c r="G45" s="115" t="s">
        <v>397</v>
      </c>
      <c r="H45" s="116" t="s">
        <v>396</v>
      </c>
      <c r="I45" s="116" t="s">
        <v>398</v>
      </c>
      <c r="J45" s="116" t="s">
        <v>399</v>
      </c>
      <c r="K45" s="116" t="s">
        <v>400</v>
      </c>
      <c r="L45" s="116" t="s">
        <v>401</v>
      </c>
    </row>
    <row r="46" spans="1:14" ht="85.5" customHeight="1" x14ac:dyDescent="0.25">
      <c r="A46" s="4">
        <v>7</v>
      </c>
      <c r="B46" s="165"/>
      <c r="C46" s="104">
        <v>36.17</v>
      </c>
      <c r="D46" s="104">
        <v>0</v>
      </c>
      <c r="E46" s="106" t="s">
        <v>189</v>
      </c>
      <c r="F46" s="107" t="s">
        <v>77</v>
      </c>
      <c r="G46" s="115" t="s">
        <v>81</v>
      </c>
      <c r="H46" s="116" t="s">
        <v>81</v>
      </c>
      <c r="I46" s="116" t="s">
        <v>188</v>
      </c>
      <c r="J46" s="116" t="s">
        <v>188</v>
      </c>
      <c r="K46" s="116" t="s">
        <v>188</v>
      </c>
      <c r="L46" s="116" t="s">
        <v>188</v>
      </c>
    </row>
    <row r="47" spans="1:14" ht="85.5" customHeight="1" x14ac:dyDescent="0.25">
      <c r="A47" s="60">
        <v>8</v>
      </c>
      <c r="B47" s="166"/>
      <c r="C47" s="104">
        <f>'[1]Перечень Мероприятий'!G35</f>
        <v>2991.9</v>
      </c>
      <c r="D47" s="104">
        <f>'[1]Перечень Мероприятий'!G36</f>
        <v>6759</v>
      </c>
      <c r="E47" s="106" t="s">
        <v>190</v>
      </c>
      <c r="F47" s="107" t="s">
        <v>77</v>
      </c>
      <c r="G47" s="115" t="s">
        <v>191</v>
      </c>
      <c r="H47" s="116" t="s">
        <v>79</v>
      </c>
      <c r="I47" s="116" t="s">
        <v>79</v>
      </c>
      <c r="J47" s="116" t="s">
        <v>79</v>
      </c>
      <c r="K47" s="116" t="s">
        <v>79</v>
      </c>
      <c r="L47" s="116" t="s">
        <v>79</v>
      </c>
    </row>
    <row r="48" spans="1:14" x14ac:dyDescent="0.25">
      <c r="A48" s="30"/>
      <c r="B48" s="31"/>
      <c r="C48" s="32"/>
      <c r="D48" s="32"/>
      <c r="E48" s="33"/>
      <c r="F48" s="30"/>
      <c r="G48" s="33"/>
      <c r="H48" s="32"/>
      <c r="I48" s="32"/>
      <c r="J48" s="32"/>
      <c r="K48" s="32"/>
      <c r="L48" s="32"/>
    </row>
    <row r="49" spans="1:12" x14ac:dyDescent="0.25">
      <c r="A49" s="30"/>
      <c r="B49" s="31"/>
      <c r="C49" s="32"/>
      <c r="D49" s="32"/>
      <c r="E49" s="33"/>
      <c r="F49" s="30"/>
      <c r="G49" s="33"/>
      <c r="H49" s="32"/>
      <c r="I49" s="32"/>
      <c r="J49" s="32"/>
      <c r="K49" s="32"/>
      <c r="L49" s="32"/>
    </row>
    <row r="50" spans="1:12" x14ac:dyDescent="0.25">
      <c r="A50" s="30"/>
      <c r="B50" s="31"/>
      <c r="C50" s="32"/>
      <c r="D50" s="32"/>
      <c r="E50" s="33"/>
      <c r="F50" s="30"/>
      <c r="G50" s="33"/>
      <c r="H50" s="32"/>
      <c r="I50" s="32"/>
      <c r="J50" s="32"/>
      <c r="K50" s="32"/>
      <c r="L50" s="32"/>
    </row>
    <row r="51" spans="1:12" x14ac:dyDescent="0.25">
      <c r="A51" s="30"/>
      <c r="B51" s="31"/>
      <c r="C51" s="32"/>
      <c r="D51" s="32"/>
      <c r="E51" s="33"/>
      <c r="F51" s="30"/>
      <c r="G51" s="33"/>
      <c r="H51" s="32"/>
      <c r="I51" s="32"/>
      <c r="J51" s="32"/>
      <c r="K51" s="32"/>
      <c r="L51" s="32"/>
    </row>
    <row r="52" spans="1:12" x14ac:dyDescent="0.25">
      <c r="A52" s="30"/>
      <c r="B52" s="31"/>
      <c r="C52" s="32"/>
      <c r="D52" s="32"/>
      <c r="E52" s="33"/>
      <c r="F52" s="30"/>
      <c r="G52" s="33"/>
      <c r="H52" s="32"/>
      <c r="I52" s="32"/>
      <c r="J52" s="32"/>
      <c r="K52" s="32"/>
      <c r="L52" s="32"/>
    </row>
    <row r="53" spans="1:12" x14ac:dyDescent="0.25">
      <c r="A53" s="30"/>
      <c r="B53" s="31"/>
      <c r="C53" s="32"/>
      <c r="D53" s="32"/>
      <c r="E53" s="33"/>
      <c r="F53" s="30"/>
      <c r="G53" s="33"/>
      <c r="H53" s="32"/>
      <c r="I53" s="32"/>
      <c r="J53" s="32"/>
      <c r="K53" s="32"/>
      <c r="L53" s="32"/>
    </row>
    <row r="54" spans="1:12" x14ac:dyDescent="0.25">
      <c r="A54" s="30"/>
      <c r="B54" s="31"/>
      <c r="C54" s="32"/>
      <c r="D54" s="32"/>
      <c r="E54" s="33"/>
      <c r="F54" s="30"/>
      <c r="G54" s="33"/>
      <c r="H54" s="32"/>
      <c r="I54" s="32"/>
      <c r="J54" s="32"/>
      <c r="K54" s="32"/>
      <c r="L54" s="32"/>
    </row>
    <row r="55" spans="1:12" x14ac:dyDescent="0.25">
      <c r="A55" s="30"/>
      <c r="B55" s="31"/>
      <c r="C55" s="32"/>
      <c r="D55" s="32"/>
      <c r="E55" s="33"/>
      <c r="F55" s="30"/>
      <c r="G55" s="33"/>
      <c r="H55" s="32"/>
      <c r="I55" s="32"/>
      <c r="J55" s="32"/>
      <c r="K55" s="32"/>
      <c r="L55" s="32"/>
    </row>
    <row r="56" spans="1:12" x14ac:dyDescent="0.25">
      <c r="A56" s="30"/>
      <c r="B56" s="31"/>
      <c r="C56" s="32"/>
      <c r="D56" s="32"/>
      <c r="E56" s="33"/>
      <c r="F56" s="30"/>
      <c r="G56" s="33"/>
      <c r="H56" s="32"/>
      <c r="I56" s="32"/>
      <c r="J56" s="32"/>
      <c r="K56" s="32"/>
      <c r="L56" s="32"/>
    </row>
    <row r="57" spans="1:12" x14ac:dyDescent="0.25">
      <c r="A57" s="30"/>
      <c r="B57" s="31"/>
      <c r="C57" s="32"/>
      <c r="D57" s="32"/>
      <c r="E57" s="33"/>
      <c r="F57" s="30"/>
      <c r="G57" s="33"/>
      <c r="H57" s="32"/>
      <c r="I57" s="32"/>
      <c r="J57" s="32"/>
      <c r="K57" s="32"/>
      <c r="L57" s="32"/>
    </row>
    <row r="58" spans="1:12" x14ac:dyDescent="0.25">
      <c r="A58" s="30"/>
      <c r="B58" s="31"/>
      <c r="C58" s="32"/>
      <c r="D58" s="32"/>
      <c r="E58" s="33"/>
      <c r="F58" s="30"/>
      <c r="G58" s="33"/>
      <c r="H58" s="32"/>
      <c r="I58" s="32"/>
      <c r="J58" s="32"/>
      <c r="K58" s="32"/>
      <c r="L58" s="32"/>
    </row>
    <row r="59" spans="1:12" x14ac:dyDescent="0.25">
      <c r="A59" s="30"/>
      <c r="B59" s="31"/>
      <c r="C59" s="32"/>
      <c r="D59" s="32"/>
      <c r="E59" s="33"/>
      <c r="F59" s="30"/>
      <c r="G59" s="33"/>
      <c r="H59" s="32"/>
      <c r="I59" s="32"/>
      <c r="J59" s="32"/>
      <c r="K59" s="32"/>
      <c r="L59" s="32"/>
    </row>
    <row r="60" spans="1:12" x14ac:dyDescent="0.25">
      <c r="A60" s="30"/>
      <c r="B60" s="31"/>
      <c r="C60" s="32"/>
      <c r="D60" s="32"/>
      <c r="E60" s="33"/>
      <c r="F60" s="30"/>
      <c r="G60" s="33"/>
      <c r="H60" s="32"/>
      <c r="I60" s="32"/>
      <c r="J60" s="32"/>
      <c r="K60" s="32"/>
      <c r="L60" s="32"/>
    </row>
    <row r="61" spans="1:12" x14ac:dyDescent="0.25">
      <c r="A61" s="30"/>
      <c r="B61" s="31"/>
      <c r="C61" s="32"/>
      <c r="D61" s="32"/>
      <c r="E61" s="33"/>
      <c r="F61" s="30"/>
      <c r="G61" s="33"/>
      <c r="H61" s="32"/>
      <c r="I61" s="32"/>
      <c r="J61" s="32"/>
      <c r="K61" s="32"/>
      <c r="L61" s="32"/>
    </row>
    <row r="62" spans="1:12" x14ac:dyDescent="0.25">
      <c r="A62" s="30"/>
      <c r="B62" s="31"/>
      <c r="C62" s="32"/>
      <c r="D62" s="32"/>
      <c r="E62" s="33"/>
      <c r="F62" s="30"/>
      <c r="G62" s="33"/>
      <c r="H62" s="32"/>
      <c r="I62" s="32"/>
      <c r="J62" s="32"/>
      <c r="K62" s="32"/>
      <c r="L62" s="32"/>
    </row>
    <row r="63" spans="1:12" x14ac:dyDescent="0.25">
      <c r="A63" s="30"/>
      <c r="B63" s="31"/>
      <c r="C63" s="32"/>
      <c r="D63" s="32"/>
      <c r="E63" s="33"/>
      <c r="F63" s="30"/>
      <c r="G63" s="33"/>
      <c r="H63" s="32"/>
      <c r="I63" s="32"/>
      <c r="J63" s="32"/>
      <c r="K63" s="32"/>
      <c r="L63" s="32"/>
    </row>
    <row r="64" spans="1:12" x14ac:dyDescent="0.25">
      <c r="A64" s="30"/>
      <c r="B64" s="31"/>
      <c r="C64" s="32"/>
      <c r="D64" s="32"/>
      <c r="E64" s="33"/>
      <c r="F64" s="30"/>
      <c r="G64" s="33"/>
      <c r="H64" s="32"/>
      <c r="I64" s="32"/>
      <c r="J64" s="32"/>
      <c r="K64" s="32"/>
      <c r="L64" s="32"/>
    </row>
    <row r="65" spans="1:12" x14ac:dyDescent="0.25">
      <c r="A65" s="30"/>
      <c r="B65" s="31"/>
      <c r="C65" s="32"/>
      <c r="D65" s="32"/>
      <c r="E65" s="33"/>
      <c r="F65" s="30"/>
      <c r="G65" s="33"/>
      <c r="H65" s="32"/>
      <c r="I65" s="32"/>
      <c r="J65" s="32"/>
      <c r="K65" s="32"/>
      <c r="L65" s="32"/>
    </row>
    <row r="66" spans="1:12" x14ac:dyDescent="0.25">
      <c r="A66" s="30"/>
      <c r="B66" s="31"/>
      <c r="C66" s="32"/>
      <c r="D66" s="32"/>
      <c r="E66" s="33"/>
      <c r="F66" s="30"/>
      <c r="G66" s="33"/>
      <c r="H66" s="32"/>
      <c r="I66" s="32"/>
      <c r="J66" s="32"/>
      <c r="K66" s="32"/>
      <c r="L66" s="32"/>
    </row>
    <row r="67" spans="1:12" x14ac:dyDescent="0.25">
      <c r="A67" s="30"/>
      <c r="B67" s="31"/>
      <c r="C67" s="32"/>
      <c r="D67" s="32"/>
      <c r="E67" s="33"/>
      <c r="F67" s="30"/>
      <c r="G67" s="33"/>
      <c r="H67" s="32"/>
      <c r="I67" s="32"/>
      <c r="J67" s="32"/>
      <c r="K67" s="32"/>
      <c r="L67" s="32"/>
    </row>
    <row r="68" spans="1:12" x14ac:dyDescent="0.25">
      <c r="A68" s="30"/>
      <c r="B68" s="95"/>
      <c r="C68" s="32"/>
      <c r="D68" s="32"/>
      <c r="E68" s="33"/>
      <c r="F68" s="30"/>
      <c r="G68" s="33"/>
      <c r="H68" s="32"/>
      <c r="I68" s="32"/>
      <c r="J68" s="32"/>
      <c r="K68" s="32"/>
      <c r="L68" s="32"/>
    </row>
    <row r="69" spans="1:12" x14ac:dyDescent="0.25">
      <c r="A69" s="30"/>
      <c r="B69" s="95"/>
      <c r="C69" s="32"/>
      <c r="D69" s="32"/>
      <c r="E69" s="33"/>
      <c r="F69" s="30"/>
      <c r="G69" s="33"/>
      <c r="H69" s="32"/>
      <c r="I69" s="32"/>
      <c r="J69" s="32"/>
      <c r="K69" s="32"/>
      <c r="L69" s="32"/>
    </row>
    <row r="70" spans="1:12" x14ac:dyDescent="0.25">
      <c r="A70" s="30"/>
      <c r="B70" s="95"/>
      <c r="C70" s="32"/>
      <c r="D70" s="32"/>
      <c r="E70" s="33"/>
      <c r="F70" s="30"/>
      <c r="G70" s="33"/>
      <c r="H70" s="32"/>
      <c r="I70" s="32"/>
      <c r="J70" s="32"/>
      <c r="K70" s="32"/>
      <c r="L70" s="32"/>
    </row>
    <row r="71" spans="1:12" x14ac:dyDescent="0.25">
      <c r="A71" s="30"/>
      <c r="B71" s="95"/>
      <c r="C71" s="32"/>
      <c r="D71" s="32"/>
      <c r="E71" s="33"/>
      <c r="F71" s="30"/>
      <c r="G71" s="33"/>
      <c r="H71" s="32"/>
      <c r="I71" s="32"/>
      <c r="J71" s="32"/>
      <c r="K71" s="32"/>
      <c r="L71" s="32"/>
    </row>
    <row r="72" spans="1:12" x14ac:dyDescent="0.25">
      <c r="A72" s="30"/>
      <c r="B72" s="95"/>
      <c r="C72" s="32"/>
      <c r="D72" s="32"/>
      <c r="E72" s="33"/>
      <c r="F72" s="30"/>
      <c r="G72" s="33"/>
      <c r="H72" s="32"/>
      <c r="I72" s="32"/>
      <c r="J72" s="32"/>
      <c r="K72" s="32"/>
      <c r="L72" s="32"/>
    </row>
    <row r="73" spans="1:12" x14ac:dyDescent="0.25">
      <c r="A73" s="30"/>
      <c r="B73" s="95"/>
      <c r="C73" s="32"/>
      <c r="D73" s="32"/>
      <c r="E73" s="33"/>
      <c r="F73" s="30"/>
      <c r="G73" s="33"/>
      <c r="H73" s="32"/>
      <c r="I73" s="32"/>
      <c r="J73" s="32"/>
      <c r="K73" s="32"/>
      <c r="L73" s="32"/>
    </row>
    <row r="74" spans="1:12" x14ac:dyDescent="0.25">
      <c r="A74" s="30"/>
      <c r="B74" s="95"/>
      <c r="C74" s="32"/>
      <c r="D74" s="32"/>
      <c r="E74" s="33"/>
      <c r="F74" s="30"/>
      <c r="G74" s="33"/>
      <c r="H74" s="32"/>
      <c r="I74" s="32"/>
      <c r="J74" s="32"/>
      <c r="K74" s="32"/>
      <c r="L74" s="32"/>
    </row>
    <row r="75" spans="1:12" x14ac:dyDescent="0.25">
      <c r="A75" s="30"/>
      <c r="B75" s="31"/>
      <c r="C75" s="32"/>
      <c r="D75" s="32"/>
      <c r="E75" s="33"/>
      <c r="F75" s="30"/>
      <c r="G75" s="33"/>
      <c r="H75" s="32"/>
      <c r="I75" s="32"/>
      <c r="J75" s="32"/>
      <c r="K75" s="32"/>
      <c r="L75" s="32"/>
    </row>
    <row r="76" spans="1:12" x14ac:dyDescent="0.25">
      <c r="A76" s="30"/>
      <c r="B76" s="31"/>
      <c r="C76" s="32"/>
      <c r="D76" s="32"/>
      <c r="E76" s="33"/>
      <c r="F76" s="30"/>
      <c r="G76" s="33"/>
      <c r="H76" s="32"/>
      <c r="I76" s="32"/>
      <c r="J76" s="32"/>
      <c r="K76" s="32"/>
      <c r="L76" s="32"/>
    </row>
    <row r="77" spans="1:12" x14ac:dyDescent="0.25">
      <c r="A77" s="30"/>
      <c r="B77" s="31"/>
      <c r="C77" s="32"/>
      <c r="D77" s="32"/>
      <c r="E77" s="33"/>
      <c r="F77" s="30"/>
      <c r="G77" s="33"/>
      <c r="H77" s="32"/>
      <c r="I77" s="32"/>
      <c r="J77" s="32"/>
      <c r="K77" s="32"/>
      <c r="L77" s="32"/>
    </row>
    <row r="78" spans="1:12" x14ac:dyDescent="0.25">
      <c r="A78" s="30"/>
      <c r="B78" s="31"/>
      <c r="C78" s="32"/>
      <c r="D78" s="32"/>
      <c r="E78" s="33"/>
      <c r="F78" s="30"/>
      <c r="G78" s="33"/>
      <c r="H78" s="32"/>
      <c r="I78" s="32"/>
      <c r="J78" s="32"/>
      <c r="K78" s="32"/>
      <c r="L78" s="32"/>
    </row>
    <row r="79" spans="1:12" x14ac:dyDescent="0.25">
      <c r="A79" s="30"/>
      <c r="B79" s="31"/>
      <c r="C79" s="32"/>
      <c r="D79" s="32"/>
      <c r="E79" s="33"/>
      <c r="F79" s="30"/>
      <c r="G79" s="33"/>
      <c r="H79" s="32"/>
      <c r="I79" s="32"/>
      <c r="J79" s="32"/>
      <c r="K79" s="32"/>
      <c r="L79" s="32"/>
    </row>
    <row r="80" spans="1:12" ht="17.25" customHeight="1" x14ac:dyDescent="0.25">
      <c r="A80" s="30"/>
      <c r="B80" s="31"/>
      <c r="C80" s="32"/>
      <c r="D80" s="32"/>
      <c r="E80" s="33"/>
      <c r="F80" s="30"/>
      <c r="G80" s="33"/>
      <c r="H80" s="32"/>
      <c r="I80" s="154" t="s">
        <v>359</v>
      </c>
      <c r="J80" s="154"/>
      <c r="K80" s="154"/>
      <c r="L80" s="154"/>
    </row>
    <row r="81" spans="1:14" ht="17.25" customHeight="1" x14ac:dyDescent="0.25">
      <c r="A81" s="169" t="s">
        <v>171</v>
      </c>
      <c r="B81" s="169"/>
      <c r="C81" s="169"/>
      <c r="D81" s="169"/>
      <c r="E81" s="169"/>
      <c r="F81" s="169"/>
      <c r="G81" s="169"/>
      <c r="H81" s="169"/>
      <c r="I81" s="169"/>
      <c r="J81" s="169"/>
      <c r="K81" s="169"/>
      <c r="L81" s="169"/>
      <c r="M81" s="7"/>
      <c r="N81" s="7"/>
    </row>
    <row r="82" spans="1:14" ht="18" customHeight="1" x14ac:dyDescent="0.25">
      <c r="A82" s="169"/>
      <c r="B82" s="169"/>
      <c r="C82" s="169"/>
      <c r="D82" s="169"/>
      <c r="E82" s="169"/>
      <c r="F82" s="169"/>
      <c r="G82" s="169"/>
      <c r="H82" s="169"/>
      <c r="I82" s="169"/>
      <c r="J82" s="169"/>
      <c r="K82" s="169"/>
      <c r="L82" s="169"/>
      <c r="M82" s="7"/>
      <c r="N82" s="7"/>
    </row>
    <row r="84" spans="1:14" ht="63" customHeight="1" x14ac:dyDescent="0.25">
      <c r="A84" s="142" t="s">
        <v>23</v>
      </c>
      <c r="B84" s="151" t="s">
        <v>24</v>
      </c>
      <c r="C84" s="151" t="s">
        <v>183</v>
      </c>
      <c r="D84" s="151"/>
      <c r="E84" s="151" t="s">
        <v>27</v>
      </c>
      <c r="F84" s="151" t="s">
        <v>28</v>
      </c>
      <c r="G84" s="151" t="s">
        <v>29</v>
      </c>
      <c r="H84" s="151" t="s">
        <v>30</v>
      </c>
      <c r="I84" s="151"/>
      <c r="J84" s="151"/>
      <c r="K84" s="151"/>
      <c r="L84" s="151"/>
    </row>
    <row r="85" spans="1:14" ht="65.25" customHeight="1" x14ac:dyDescent="0.25">
      <c r="A85" s="142"/>
      <c r="B85" s="151"/>
      <c r="C85" s="5" t="s">
        <v>25</v>
      </c>
      <c r="D85" s="5" t="s">
        <v>26</v>
      </c>
      <c r="E85" s="151"/>
      <c r="F85" s="151"/>
      <c r="G85" s="151"/>
      <c r="H85" s="4" t="s">
        <v>13</v>
      </c>
      <c r="I85" s="4" t="s">
        <v>14</v>
      </c>
      <c r="J85" s="4" t="s">
        <v>15</v>
      </c>
      <c r="K85" s="4" t="s">
        <v>16</v>
      </c>
      <c r="L85" s="4" t="s">
        <v>17</v>
      </c>
    </row>
    <row r="86" spans="1:14" x14ac:dyDescent="0.25">
      <c r="A86" s="4">
        <v>1</v>
      </c>
      <c r="B86" s="4">
        <v>2</v>
      </c>
      <c r="C86" s="4">
        <v>3</v>
      </c>
      <c r="D86" s="4">
        <v>4</v>
      </c>
      <c r="E86" s="4">
        <v>5</v>
      </c>
      <c r="F86" s="4">
        <v>6</v>
      </c>
      <c r="G86" s="4">
        <v>7</v>
      </c>
      <c r="H86" s="4">
        <v>8</v>
      </c>
      <c r="I86" s="4">
        <v>9</v>
      </c>
      <c r="J86" s="4">
        <v>10</v>
      </c>
      <c r="K86" s="4">
        <v>11</v>
      </c>
      <c r="L86" s="4">
        <v>12</v>
      </c>
    </row>
    <row r="87" spans="1:14" ht="149.25" customHeight="1" x14ac:dyDescent="0.25">
      <c r="A87" s="4">
        <v>1</v>
      </c>
      <c r="B87" s="5" t="s">
        <v>34</v>
      </c>
      <c r="C87" s="6">
        <f>'Обоснование Финансовых ресурсов'!D94+'Обоснование Финансовых ресурсов'!E94+'Обоснование Финансовых ресурсов'!F94+'Обоснование Финансовых ресурсов'!G94+'Обоснование Финансовых ресурсов'!H94</f>
        <v>1500</v>
      </c>
      <c r="D87" s="6">
        <v>0</v>
      </c>
      <c r="E87" s="5" t="s">
        <v>129</v>
      </c>
      <c r="F87" s="4" t="s">
        <v>38</v>
      </c>
      <c r="G87" s="10">
        <v>61</v>
      </c>
      <c r="H87" s="4">
        <v>135</v>
      </c>
      <c r="I87" s="4">
        <v>0</v>
      </c>
      <c r="J87" s="4">
        <v>0</v>
      </c>
      <c r="K87" s="4">
        <v>0</v>
      </c>
      <c r="L87" s="4">
        <v>0</v>
      </c>
    </row>
    <row r="88" spans="1:14" ht="175.5" customHeight="1" x14ac:dyDescent="0.25">
      <c r="A88" s="4">
        <v>2</v>
      </c>
      <c r="B88" s="5" t="s">
        <v>37</v>
      </c>
      <c r="C88" s="6">
        <v>139375.9</v>
      </c>
      <c r="D88" s="6">
        <v>0</v>
      </c>
      <c r="E88" s="87" t="s">
        <v>332</v>
      </c>
      <c r="F88" s="4" t="s">
        <v>330</v>
      </c>
      <c r="G88" s="81">
        <v>15725200</v>
      </c>
      <c r="H88" s="81">
        <v>24523200</v>
      </c>
      <c r="I88" s="81">
        <v>26095200</v>
      </c>
      <c r="J88" s="81">
        <v>27767900</v>
      </c>
      <c r="K88" s="81">
        <v>29547800</v>
      </c>
      <c r="L88" s="82">
        <v>31441800</v>
      </c>
    </row>
    <row r="89" spans="1:14" ht="257.25" customHeight="1" x14ac:dyDescent="0.25">
      <c r="A89" s="4">
        <v>3</v>
      </c>
      <c r="B89" s="5" t="s">
        <v>36</v>
      </c>
      <c r="C89" s="6">
        <v>4155.7</v>
      </c>
      <c r="D89" s="6">
        <v>221329.9</v>
      </c>
      <c r="E89" s="87" t="s">
        <v>382</v>
      </c>
      <c r="F89" s="4" t="s">
        <v>379</v>
      </c>
      <c r="G89" s="9">
        <v>0</v>
      </c>
      <c r="H89" s="6">
        <v>42</v>
      </c>
      <c r="I89" s="6">
        <v>66</v>
      </c>
      <c r="J89" s="6">
        <v>75</v>
      </c>
      <c r="K89" s="6">
        <v>90</v>
      </c>
      <c r="L89" s="6">
        <v>105</v>
      </c>
    </row>
  </sheetData>
  <mergeCells count="29">
    <mergeCell ref="A37:A38"/>
    <mergeCell ref="F37:F38"/>
    <mergeCell ref="G37:G38"/>
    <mergeCell ref="H37:L37"/>
    <mergeCell ref="A81:L82"/>
    <mergeCell ref="B40:B47"/>
    <mergeCell ref="G84:G85"/>
    <mergeCell ref="H84:L84"/>
    <mergeCell ref="A84:A85"/>
    <mergeCell ref="B84:B85"/>
    <mergeCell ref="C84:D84"/>
    <mergeCell ref="E84:E85"/>
    <mergeCell ref="F84:F85"/>
    <mergeCell ref="I1:L1"/>
    <mergeCell ref="I32:L32"/>
    <mergeCell ref="I80:L80"/>
    <mergeCell ref="A3:L4"/>
    <mergeCell ref="A6:A7"/>
    <mergeCell ref="B6:B7"/>
    <mergeCell ref="C6:D6"/>
    <mergeCell ref="E6:E7"/>
    <mergeCell ref="F6:F7"/>
    <mergeCell ref="G6:G7"/>
    <mergeCell ref="H6:L6"/>
    <mergeCell ref="A34:L35"/>
    <mergeCell ref="C37:D37"/>
    <mergeCell ref="E37:E38"/>
    <mergeCell ref="B37:B38"/>
    <mergeCell ref="B9:B20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tabSelected="1" topLeftCell="A79" zoomScale="70" zoomScaleNormal="70" workbookViewId="0">
      <selection activeCell="F15" sqref="F15"/>
    </sheetView>
  </sheetViews>
  <sheetFormatPr defaultRowHeight="15.75" x14ac:dyDescent="0.25"/>
  <cols>
    <col min="1" max="1" width="27.28515625" style="2" customWidth="1"/>
    <col min="2" max="2" width="23.5703125" style="2" customWidth="1"/>
    <col min="3" max="3" width="37.140625" style="2" customWidth="1"/>
    <col min="4" max="8" width="15.7109375" style="2" customWidth="1"/>
    <col min="9" max="9" width="26.140625" style="2" customWidth="1"/>
    <col min="10" max="16384" width="9.140625" style="2"/>
  </cols>
  <sheetData>
    <row r="1" spans="1:12" x14ac:dyDescent="0.25">
      <c r="G1" s="154" t="s">
        <v>360</v>
      </c>
      <c r="H1" s="154"/>
      <c r="I1" s="154"/>
    </row>
    <row r="2" spans="1:12" ht="15.75" customHeight="1" x14ac:dyDescent="0.25">
      <c r="A2" s="158" t="s">
        <v>82</v>
      </c>
      <c r="B2" s="158"/>
      <c r="C2" s="158"/>
      <c r="D2" s="158"/>
      <c r="E2" s="158"/>
      <c r="F2" s="158"/>
      <c r="G2" s="158"/>
      <c r="H2" s="158"/>
      <c r="I2" s="158"/>
      <c r="J2" s="7"/>
      <c r="K2" s="7"/>
      <c r="L2" s="7"/>
    </row>
    <row r="3" spans="1:12" x14ac:dyDescent="0.25">
      <c r="A3" s="158"/>
      <c r="B3" s="158"/>
      <c r="C3" s="158"/>
      <c r="D3" s="158"/>
      <c r="E3" s="158"/>
      <c r="F3" s="158"/>
      <c r="G3" s="158"/>
      <c r="H3" s="158"/>
      <c r="I3" s="158"/>
      <c r="J3" s="7"/>
      <c r="K3" s="7"/>
      <c r="L3" s="7"/>
    </row>
    <row r="4" spans="1:12" x14ac:dyDescent="0.25">
      <c r="A4" s="158"/>
      <c r="B4" s="158"/>
      <c r="C4" s="158"/>
      <c r="D4" s="158"/>
      <c r="E4" s="158"/>
      <c r="F4" s="158"/>
      <c r="G4" s="158"/>
      <c r="H4" s="158"/>
      <c r="I4" s="158"/>
      <c r="J4" s="7"/>
      <c r="K4" s="7"/>
      <c r="L4" s="7"/>
    </row>
    <row r="6" spans="1:12" ht="42.75" customHeight="1" x14ac:dyDescent="0.25">
      <c r="A6" s="180" t="s">
        <v>84</v>
      </c>
      <c r="B6" s="174" t="s">
        <v>11</v>
      </c>
      <c r="C6" s="180" t="s">
        <v>39</v>
      </c>
      <c r="D6" s="180" t="s">
        <v>40</v>
      </c>
      <c r="E6" s="180"/>
      <c r="F6" s="180"/>
      <c r="G6" s="180"/>
      <c r="H6" s="180"/>
      <c r="I6" s="180" t="s">
        <v>43</v>
      </c>
      <c r="J6" s="105"/>
    </row>
    <row r="7" spans="1:12" ht="39.75" customHeight="1" x14ac:dyDescent="0.25">
      <c r="A7" s="180"/>
      <c r="B7" s="176"/>
      <c r="C7" s="180"/>
      <c r="D7" s="106" t="s">
        <v>13</v>
      </c>
      <c r="E7" s="107" t="s">
        <v>14</v>
      </c>
      <c r="F7" s="107" t="s">
        <v>15</v>
      </c>
      <c r="G7" s="107" t="s">
        <v>16</v>
      </c>
      <c r="H7" s="107" t="s">
        <v>17</v>
      </c>
      <c r="I7" s="180"/>
      <c r="J7" s="105"/>
    </row>
    <row r="8" spans="1:12" ht="39" customHeight="1" x14ac:dyDescent="0.25">
      <c r="A8" s="108" t="s">
        <v>85</v>
      </c>
      <c r="B8" s="108" t="s">
        <v>25</v>
      </c>
      <c r="C8" s="174" t="s">
        <v>100</v>
      </c>
      <c r="D8" s="49">
        <f>29753.95-290.9</f>
        <v>29463.05</v>
      </c>
      <c r="E8" s="49">
        <v>5449.5</v>
      </c>
      <c r="F8" s="49">
        <v>6576.9</v>
      </c>
      <c r="G8" s="49">
        <v>27070.7</v>
      </c>
      <c r="H8" s="49">
        <v>27217</v>
      </c>
      <c r="I8" s="107" t="s">
        <v>33</v>
      </c>
      <c r="J8" s="105"/>
    </row>
    <row r="9" spans="1:12" ht="49.5" customHeight="1" x14ac:dyDescent="0.25">
      <c r="A9" s="108" t="s">
        <v>86</v>
      </c>
      <c r="B9" s="108" t="s">
        <v>25</v>
      </c>
      <c r="C9" s="175"/>
      <c r="D9" s="49">
        <v>11985.3</v>
      </c>
      <c r="E9" s="49">
        <v>2500</v>
      </c>
      <c r="F9" s="49">
        <v>3500</v>
      </c>
      <c r="G9" s="49">
        <v>12587</v>
      </c>
      <c r="H9" s="49">
        <v>12964.01</v>
      </c>
      <c r="I9" s="106" t="s">
        <v>33</v>
      </c>
      <c r="J9" s="105"/>
    </row>
    <row r="10" spans="1:12" ht="33.75" customHeight="1" x14ac:dyDescent="0.25">
      <c r="A10" s="108" t="s">
        <v>87</v>
      </c>
      <c r="B10" s="108" t="s">
        <v>25</v>
      </c>
      <c r="C10" s="175"/>
      <c r="D10" s="49">
        <v>1988.18</v>
      </c>
      <c r="E10" s="49">
        <v>1000</v>
      </c>
      <c r="F10" s="49">
        <v>1000</v>
      </c>
      <c r="G10" s="49">
        <v>2000</v>
      </c>
      <c r="H10" s="49">
        <v>2000</v>
      </c>
      <c r="I10" s="107" t="s">
        <v>33</v>
      </c>
      <c r="J10" s="105"/>
    </row>
    <row r="11" spans="1:12" ht="66.75" customHeight="1" x14ac:dyDescent="0.25">
      <c r="A11" s="108" t="s">
        <v>88</v>
      </c>
      <c r="B11" s="108" t="s">
        <v>25</v>
      </c>
      <c r="C11" s="175"/>
      <c r="D11" s="109">
        <f>102.08+150</f>
        <v>252.07999999999998</v>
      </c>
      <c r="E11" s="49">
        <v>100</v>
      </c>
      <c r="F11" s="49">
        <v>100</v>
      </c>
      <c r="G11" s="109">
        <v>148.49</v>
      </c>
      <c r="H11" s="109">
        <v>148.49</v>
      </c>
      <c r="I11" s="107" t="s">
        <v>33</v>
      </c>
      <c r="J11" s="105"/>
    </row>
    <row r="12" spans="1:12" ht="25.5" x14ac:dyDescent="0.25">
      <c r="A12" s="108" t="s">
        <v>89</v>
      </c>
      <c r="B12" s="108" t="s">
        <v>25</v>
      </c>
      <c r="C12" s="175"/>
      <c r="D12" s="109">
        <v>640.1</v>
      </c>
      <c r="E12" s="49">
        <v>210</v>
      </c>
      <c r="F12" s="49">
        <v>210</v>
      </c>
      <c r="G12" s="109">
        <v>686.41</v>
      </c>
      <c r="H12" s="109">
        <v>686.41</v>
      </c>
      <c r="I12" s="107" t="s">
        <v>33</v>
      </c>
      <c r="J12" s="105"/>
    </row>
    <row r="13" spans="1:12" ht="25.5" x14ac:dyDescent="0.25">
      <c r="A13" s="108" t="s">
        <v>90</v>
      </c>
      <c r="B13" s="108" t="s">
        <v>25</v>
      </c>
      <c r="C13" s="175"/>
      <c r="D13" s="49">
        <v>0</v>
      </c>
      <c r="E13" s="49">
        <v>0</v>
      </c>
      <c r="F13" s="49">
        <v>0</v>
      </c>
      <c r="G13" s="49">
        <v>1347.12</v>
      </c>
      <c r="H13" s="49">
        <v>1347.12</v>
      </c>
      <c r="I13" s="107" t="s">
        <v>33</v>
      </c>
      <c r="J13" s="105"/>
    </row>
    <row r="14" spans="1:12" ht="25.5" x14ac:dyDescent="0.25">
      <c r="A14" s="108" t="s">
        <v>91</v>
      </c>
      <c r="B14" s="108" t="s">
        <v>25</v>
      </c>
      <c r="C14" s="175"/>
      <c r="D14" s="109">
        <v>1329.13</v>
      </c>
      <c r="E14" s="49">
        <v>247</v>
      </c>
      <c r="F14" s="49">
        <v>245</v>
      </c>
      <c r="G14" s="109">
        <v>800.94</v>
      </c>
      <c r="H14" s="109">
        <v>800.94</v>
      </c>
      <c r="I14" s="107" t="s">
        <v>33</v>
      </c>
      <c r="J14" s="105"/>
    </row>
    <row r="15" spans="1:12" ht="25.5" x14ac:dyDescent="0.25">
      <c r="A15" s="108" t="s">
        <v>92</v>
      </c>
      <c r="B15" s="108" t="s">
        <v>25</v>
      </c>
      <c r="C15" s="175"/>
      <c r="D15" s="109">
        <v>28.47</v>
      </c>
      <c r="E15" s="49">
        <v>14</v>
      </c>
      <c r="F15" s="49">
        <v>14</v>
      </c>
      <c r="G15" s="109">
        <v>46.07</v>
      </c>
      <c r="H15" s="109">
        <v>46.07</v>
      </c>
      <c r="I15" s="107" t="s">
        <v>33</v>
      </c>
      <c r="J15" s="105"/>
    </row>
    <row r="16" spans="1:12" ht="25.5" x14ac:dyDescent="0.25">
      <c r="A16" s="108" t="s">
        <v>93</v>
      </c>
      <c r="B16" s="108" t="s">
        <v>25</v>
      </c>
      <c r="C16" s="175"/>
      <c r="D16" s="49">
        <v>200.5</v>
      </c>
      <c r="E16" s="49">
        <v>0</v>
      </c>
      <c r="F16" s="49">
        <v>0</v>
      </c>
      <c r="G16" s="49">
        <v>1250</v>
      </c>
      <c r="H16" s="49">
        <v>1250</v>
      </c>
      <c r="I16" s="107" t="s">
        <v>33</v>
      </c>
      <c r="J16" s="105"/>
    </row>
    <row r="17" spans="1:10" ht="25.5" x14ac:dyDescent="0.25">
      <c r="A17" s="108" t="s">
        <v>131</v>
      </c>
      <c r="B17" s="108" t="s">
        <v>25</v>
      </c>
      <c r="C17" s="175"/>
      <c r="D17" s="49">
        <f>7000+15000+4125</f>
        <v>26125</v>
      </c>
      <c r="E17" s="49">
        <v>3500</v>
      </c>
      <c r="F17" s="49">
        <v>4000</v>
      </c>
      <c r="G17" s="49">
        <v>45200</v>
      </c>
      <c r="H17" s="49">
        <v>48364</v>
      </c>
      <c r="I17" s="107" t="s">
        <v>33</v>
      </c>
      <c r="J17" s="105"/>
    </row>
    <row r="18" spans="1:10" ht="38.25" x14ac:dyDescent="0.25">
      <c r="A18" s="108" t="s">
        <v>94</v>
      </c>
      <c r="B18" s="108" t="s">
        <v>25</v>
      </c>
      <c r="C18" s="175"/>
      <c r="D18" s="49">
        <v>1966.25</v>
      </c>
      <c r="E18" s="49">
        <v>0</v>
      </c>
      <c r="F18" s="49">
        <v>0</v>
      </c>
      <c r="G18" s="49">
        <v>11419.25</v>
      </c>
      <c r="H18" s="49">
        <v>11500</v>
      </c>
      <c r="I18" s="107" t="s">
        <v>33</v>
      </c>
      <c r="J18" s="105"/>
    </row>
    <row r="19" spans="1:10" ht="38.25" x14ac:dyDescent="0.25">
      <c r="A19" s="108" t="s">
        <v>95</v>
      </c>
      <c r="B19" s="108" t="s">
        <v>25</v>
      </c>
      <c r="C19" s="175"/>
      <c r="D19" s="49">
        <v>7704.28</v>
      </c>
      <c r="E19" s="49">
        <v>0</v>
      </c>
      <c r="F19" s="49">
        <v>0</v>
      </c>
      <c r="G19" s="49">
        <v>7217.8</v>
      </c>
      <c r="H19" s="49">
        <v>7650</v>
      </c>
      <c r="I19" s="107" t="s">
        <v>33</v>
      </c>
      <c r="J19" s="105"/>
    </row>
    <row r="20" spans="1:10" ht="25.5" x14ac:dyDescent="0.25">
      <c r="A20" s="108" t="s">
        <v>96</v>
      </c>
      <c r="B20" s="108" t="s">
        <v>25</v>
      </c>
      <c r="C20" s="175"/>
      <c r="D20" s="49">
        <v>692.26</v>
      </c>
      <c r="E20" s="49">
        <v>0</v>
      </c>
      <c r="F20" s="49">
        <v>0</v>
      </c>
      <c r="G20" s="49">
        <v>2288.2600000000002</v>
      </c>
      <c r="H20" s="49">
        <v>2309</v>
      </c>
      <c r="I20" s="107" t="s">
        <v>33</v>
      </c>
      <c r="J20" s="105"/>
    </row>
    <row r="21" spans="1:10" ht="25.5" x14ac:dyDescent="0.25">
      <c r="A21" s="108" t="s">
        <v>97</v>
      </c>
      <c r="B21" s="108" t="s">
        <v>25</v>
      </c>
      <c r="C21" s="175"/>
      <c r="D21" s="109">
        <v>521.02</v>
      </c>
      <c r="E21" s="49">
        <v>0</v>
      </c>
      <c r="F21" s="49">
        <v>0</v>
      </c>
      <c r="G21" s="109">
        <v>884.08</v>
      </c>
      <c r="H21" s="109">
        <v>884.08</v>
      </c>
      <c r="I21" s="107" t="s">
        <v>33</v>
      </c>
      <c r="J21" s="105"/>
    </row>
    <row r="22" spans="1:10" ht="25.5" x14ac:dyDescent="0.25">
      <c r="A22" s="108" t="s">
        <v>98</v>
      </c>
      <c r="B22" s="108" t="s">
        <v>25</v>
      </c>
      <c r="C22" s="175"/>
      <c r="D22" s="49">
        <v>0</v>
      </c>
      <c r="E22" s="49">
        <v>0</v>
      </c>
      <c r="F22" s="49">
        <v>0</v>
      </c>
      <c r="G22" s="49">
        <v>1000</v>
      </c>
      <c r="H22" s="49">
        <v>1000</v>
      </c>
      <c r="I22" s="107" t="s">
        <v>33</v>
      </c>
      <c r="J22" s="105"/>
    </row>
    <row r="23" spans="1:10" ht="25.5" x14ac:dyDescent="0.25">
      <c r="A23" s="108" t="s">
        <v>99</v>
      </c>
      <c r="B23" s="108" t="s">
        <v>25</v>
      </c>
      <c r="C23" s="175"/>
      <c r="D23" s="109">
        <v>195.88</v>
      </c>
      <c r="E23" s="49">
        <v>0</v>
      </c>
      <c r="F23" s="49">
        <v>0</v>
      </c>
      <c r="G23" s="109">
        <v>195.88</v>
      </c>
      <c r="H23" s="109">
        <v>195.88</v>
      </c>
      <c r="I23" s="107" t="s">
        <v>33</v>
      </c>
      <c r="J23" s="105"/>
    </row>
    <row r="24" spans="1:10" ht="51" x14ac:dyDescent="0.25">
      <c r="A24" s="108" t="s">
        <v>184</v>
      </c>
      <c r="B24" s="108" t="s">
        <v>25</v>
      </c>
      <c r="C24" s="175"/>
      <c r="D24" s="49">
        <v>14533.4</v>
      </c>
      <c r="E24" s="49">
        <v>10000</v>
      </c>
      <c r="F24" s="49">
        <v>10000</v>
      </c>
      <c r="G24" s="49">
        <v>18220</v>
      </c>
      <c r="H24" s="49">
        <v>20617</v>
      </c>
      <c r="I24" s="107" t="s">
        <v>33</v>
      </c>
      <c r="J24" s="105"/>
    </row>
    <row r="25" spans="1:10" ht="25.5" x14ac:dyDescent="0.25">
      <c r="A25" s="108" t="s">
        <v>132</v>
      </c>
      <c r="B25" s="108" t="s">
        <v>118</v>
      </c>
      <c r="C25" s="175"/>
      <c r="D25" s="49">
        <v>3345.6</v>
      </c>
      <c r="E25" s="49">
        <v>3345.6</v>
      </c>
      <c r="F25" s="49">
        <v>0</v>
      </c>
      <c r="G25" s="49">
        <v>0</v>
      </c>
      <c r="H25" s="49">
        <v>0</v>
      </c>
      <c r="I25" s="107" t="s">
        <v>33</v>
      </c>
      <c r="J25" s="105"/>
    </row>
    <row r="26" spans="1:10" ht="25.5" x14ac:dyDescent="0.25">
      <c r="A26" s="108" t="s">
        <v>132</v>
      </c>
      <c r="B26" s="108" t="s">
        <v>25</v>
      </c>
      <c r="C26" s="175"/>
      <c r="D26" s="49">
        <f>1496.4-15.4</f>
        <v>1481</v>
      </c>
      <c r="E26" s="49">
        <v>1495.5</v>
      </c>
      <c r="F26" s="49">
        <v>0</v>
      </c>
      <c r="G26" s="49">
        <v>0</v>
      </c>
      <c r="H26" s="49">
        <v>0</v>
      </c>
      <c r="I26" s="107" t="s">
        <v>33</v>
      </c>
      <c r="J26" s="105"/>
    </row>
    <row r="27" spans="1:10" ht="51" x14ac:dyDescent="0.25">
      <c r="A27" s="108" t="s">
        <v>364</v>
      </c>
      <c r="B27" s="108" t="s">
        <v>25</v>
      </c>
      <c r="C27" s="175"/>
      <c r="D27" s="49">
        <v>6500</v>
      </c>
      <c r="E27" s="49">
        <v>0</v>
      </c>
      <c r="F27" s="49">
        <v>0</v>
      </c>
      <c r="G27" s="49">
        <v>0</v>
      </c>
      <c r="H27" s="49">
        <v>0</v>
      </c>
      <c r="I27" s="110" t="s">
        <v>33</v>
      </c>
      <c r="J27" s="105"/>
    </row>
    <row r="28" spans="1:10" ht="76.5" x14ac:dyDescent="0.25">
      <c r="A28" s="108" t="s">
        <v>365</v>
      </c>
      <c r="B28" s="108" t="s">
        <v>25</v>
      </c>
      <c r="C28" s="176"/>
      <c r="D28" s="49">
        <v>29899.1</v>
      </c>
      <c r="E28" s="49">
        <v>0</v>
      </c>
      <c r="F28" s="49">
        <v>0</v>
      </c>
      <c r="G28" s="49">
        <v>0</v>
      </c>
      <c r="H28" s="49">
        <v>0</v>
      </c>
      <c r="I28" s="110" t="s">
        <v>33</v>
      </c>
      <c r="J28" s="105"/>
    </row>
    <row r="29" spans="1:10" ht="38.25" x14ac:dyDescent="0.25">
      <c r="A29" s="108" t="s">
        <v>385</v>
      </c>
      <c r="B29" s="108" t="s">
        <v>25</v>
      </c>
      <c r="C29" s="111"/>
      <c r="D29" s="49">
        <v>290.89999999999998</v>
      </c>
      <c r="E29" s="49">
        <v>0</v>
      </c>
      <c r="F29" s="49">
        <v>0</v>
      </c>
      <c r="G29" s="49">
        <v>0</v>
      </c>
      <c r="H29" s="49">
        <v>0</v>
      </c>
      <c r="I29" s="110" t="s">
        <v>33</v>
      </c>
      <c r="J29" s="105"/>
    </row>
    <row r="30" spans="1:10" ht="38.25" x14ac:dyDescent="0.25">
      <c r="A30" s="108" t="s">
        <v>403</v>
      </c>
      <c r="B30" s="108" t="s">
        <v>25</v>
      </c>
      <c r="C30" s="111"/>
      <c r="D30" s="49">
        <v>950</v>
      </c>
      <c r="E30" s="49">
        <v>0</v>
      </c>
      <c r="F30" s="49">
        <v>0</v>
      </c>
      <c r="G30" s="49">
        <v>0</v>
      </c>
      <c r="H30" s="49">
        <v>0</v>
      </c>
      <c r="I30" s="110" t="s">
        <v>33</v>
      </c>
      <c r="J30" s="105"/>
    </row>
    <row r="31" spans="1:10" x14ac:dyDescent="0.25">
      <c r="A31" s="181" t="s">
        <v>175</v>
      </c>
      <c r="B31" s="181"/>
      <c r="C31" s="181"/>
      <c r="D31" s="49">
        <f>SUM(D8:D28)-D25+D29+D30</f>
        <v>136745.9</v>
      </c>
      <c r="E31" s="49">
        <f t="shared" ref="E31:H31" si="0">SUM(E8:E28)-E25+E29</f>
        <v>24516</v>
      </c>
      <c r="F31" s="49">
        <f t="shared" si="0"/>
        <v>25645.9</v>
      </c>
      <c r="G31" s="49">
        <f t="shared" si="0"/>
        <v>132362</v>
      </c>
      <c r="H31" s="49">
        <f t="shared" si="0"/>
        <v>138980</v>
      </c>
      <c r="I31" s="110" t="s">
        <v>33</v>
      </c>
      <c r="J31" s="105"/>
    </row>
    <row r="32" spans="1:10" x14ac:dyDescent="0.25">
      <c r="A32" s="181" t="s">
        <v>176</v>
      </c>
      <c r="B32" s="181"/>
      <c r="C32" s="181"/>
      <c r="D32" s="49">
        <f>D25</f>
        <v>3345.6</v>
      </c>
      <c r="E32" s="49">
        <f>E25</f>
        <v>3345.6</v>
      </c>
      <c r="F32" s="49">
        <f>F25</f>
        <v>0</v>
      </c>
      <c r="G32" s="49">
        <f>G25</f>
        <v>0</v>
      </c>
      <c r="H32" s="49">
        <f>H25</f>
        <v>0</v>
      </c>
      <c r="I32" s="107" t="s">
        <v>33</v>
      </c>
      <c r="J32" s="105"/>
    </row>
    <row r="33" spans="1:9" x14ac:dyDescent="0.25">
      <c r="A33" s="170" t="s">
        <v>177</v>
      </c>
      <c r="B33" s="170"/>
      <c r="C33" s="170"/>
      <c r="D33" s="55">
        <f>D31+D32</f>
        <v>140091.5</v>
      </c>
      <c r="E33" s="55">
        <f>SUM(E31:E32)</f>
        <v>27861.599999999999</v>
      </c>
      <c r="F33" s="55">
        <f t="shared" ref="F33:H33" si="1">SUM(F31:F32)</f>
        <v>25645.9</v>
      </c>
      <c r="G33" s="55">
        <f t="shared" si="1"/>
        <v>132362</v>
      </c>
      <c r="H33" s="55">
        <f t="shared" si="1"/>
        <v>138980</v>
      </c>
      <c r="I33" s="53" t="s">
        <v>33</v>
      </c>
    </row>
    <row r="34" spans="1:9" x14ac:dyDescent="0.25">
      <c r="A34" s="51"/>
      <c r="B34" s="51"/>
      <c r="C34" s="51"/>
      <c r="D34" s="52"/>
      <c r="E34" s="52"/>
      <c r="F34" s="52"/>
      <c r="G34" s="52"/>
      <c r="H34" s="52"/>
      <c r="I34" s="30"/>
    </row>
    <row r="35" spans="1:9" x14ac:dyDescent="0.25">
      <c r="A35" s="51"/>
      <c r="B35" s="51"/>
      <c r="C35" s="51"/>
      <c r="D35" s="52"/>
      <c r="E35" s="52"/>
      <c r="F35" s="52"/>
      <c r="G35" s="52"/>
      <c r="H35" s="52"/>
      <c r="I35" s="30"/>
    </row>
    <row r="36" spans="1:9" x14ac:dyDescent="0.25">
      <c r="A36" s="51"/>
      <c r="B36" s="51"/>
      <c r="C36" s="51"/>
      <c r="D36" s="52"/>
      <c r="E36" s="52"/>
      <c r="F36" s="52"/>
      <c r="G36" s="52"/>
      <c r="H36" s="52"/>
      <c r="I36" s="30"/>
    </row>
    <row r="37" spans="1:9" x14ac:dyDescent="0.25">
      <c r="A37" s="51"/>
      <c r="B37" s="51"/>
      <c r="C37" s="51"/>
      <c r="D37" s="52"/>
      <c r="E37" s="52"/>
      <c r="F37" s="52"/>
      <c r="G37" s="52"/>
      <c r="H37" s="52"/>
      <c r="I37" s="30"/>
    </row>
    <row r="38" spans="1:9" x14ac:dyDescent="0.25">
      <c r="A38" s="51"/>
      <c r="B38" s="51"/>
      <c r="C38" s="51"/>
      <c r="D38" s="52"/>
      <c r="E38" s="52"/>
      <c r="F38" s="52"/>
      <c r="G38" s="52"/>
      <c r="H38" s="52"/>
      <c r="I38" s="30"/>
    </row>
    <row r="39" spans="1:9" x14ac:dyDescent="0.25">
      <c r="A39" s="51"/>
      <c r="B39" s="51"/>
      <c r="C39" s="51"/>
      <c r="D39" s="52"/>
      <c r="E39" s="52"/>
      <c r="F39" s="52"/>
      <c r="G39" s="52"/>
      <c r="H39" s="52"/>
      <c r="I39" s="30"/>
    </row>
    <row r="40" spans="1:9" x14ac:dyDescent="0.25">
      <c r="A40" s="51"/>
      <c r="B40" s="51"/>
      <c r="C40" s="51"/>
      <c r="D40" s="52"/>
      <c r="E40" s="52"/>
      <c r="F40" s="52"/>
      <c r="G40" s="52"/>
      <c r="H40" s="52"/>
      <c r="I40" s="30"/>
    </row>
    <row r="41" spans="1:9" x14ac:dyDescent="0.25">
      <c r="A41" s="51"/>
      <c r="B41" s="51"/>
      <c r="C41" s="51"/>
      <c r="D41" s="52"/>
      <c r="E41" s="52"/>
      <c r="F41" s="52"/>
      <c r="G41" s="52"/>
      <c r="H41" s="52"/>
      <c r="I41" s="30"/>
    </row>
    <row r="42" spans="1:9" x14ac:dyDescent="0.25">
      <c r="A42" s="51"/>
      <c r="B42" s="51"/>
      <c r="C42" s="51"/>
      <c r="D42" s="52"/>
      <c r="E42" s="52"/>
      <c r="F42" s="52"/>
      <c r="G42" s="52"/>
      <c r="H42" s="52"/>
      <c r="I42" s="30"/>
    </row>
    <row r="43" spans="1:9" x14ac:dyDescent="0.25">
      <c r="A43" s="51"/>
      <c r="B43" s="51"/>
      <c r="C43" s="51"/>
      <c r="D43" s="52"/>
      <c r="E43" s="52"/>
      <c r="F43" s="52"/>
      <c r="G43" s="52"/>
      <c r="H43" s="52"/>
      <c r="I43" s="30"/>
    </row>
    <row r="44" spans="1:9" x14ac:dyDescent="0.25">
      <c r="A44" s="51"/>
      <c r="B44" s="51"/>
      <c r="C44" s="51"/>
      <c r="D44" s="52"/>
      <c r="E44" s="52"/>
      <c r="F44" s="52"/>
      <c r="G44" s="52"/>
      <c r="H44" s="52"/>
      <c r="I44" s="30"/>
    </row>
    <row r="45" spans="1:9" x14ac:dyDescent="0.25">
      <c r="A45" s="51"/>
      <c r="B45" s="51"/>
      <c r="C45" s="51"/>
      <c r="D45" s="52"/>
      <c r="E45" s="52"/>
      <c r="F45" s="52"/>
      <c r="G45" s="52"/>
      <c r="H45" s="52"/>
      <c r="I45" s="30"/>
    </row>
    <row r="46" spans="1:9" x14ac:dyDescent="0.25">
      <c r="A46" s="51"/>
      <c r="B46" s="51"/>
      <c r="C46" s="51"/>
      <c r="D46" s="52"/>
      <c r="E46" s="52"/>
      <c r="F46" s="52"/>
      <c r="G46" s="52"/>
      <c r="H46" s="52"/>
      <c r="I46" s="30"/>
    </row>
    <row r="47" spans="1:9" x14ac:dyDescent="0.25">
      <c r="A47" s="51"/>
      <c r="B47" s="51"/>
      <c r="C47" s="51"/>
      <c r="D47" s="52"/>
      <c r="E47" s="52"/>
      <c r="F47" s="52"/>
      <c r="G47" s="52"/>
      <c r="H47" s="52"/>
      <c r="I47" s="30"/>
    </row>
    <row r="48" spans="1:9" x14ac:dyDescent="0.25">
      <c r="A48" s="51"/>
      <c r="B48" s="51"/>
      <c r="C48" s="51"/>
      <c r="D48" s="52"/>
      <c r="E48" s="52"/>
      <c r="F48" s="52"/>
      <c r="G48" s="52"/>
      <c r="H48" s="52"/>
      <c r="I48" s="30"/>
    </row>
    <row r="49" spans="1:9" x14ac:dyDescent="0.25">
      <c r="A49" s="51"/>
      <c r="B49" s="51"/>
      <c r="C49" s="51"/>
      <c r="D49" s="52"/>
      <c r="E49" s="52"/>
      <c r="F49" s="52"/>
      <c r="G49" s="52"/>
      <c r="H49" s="52"/>
      <c r="I49" s="30"/>
    </row>
    <row r="50" spans="1:9" x14ac:dyDescent="0.25">
      <c r="A50" s="51"/>
      <c r="B50" s="51"/>
      <c r="C50" s="51"/>
      <c r="D50" s="52"/>
      <c r="E50" s="52"/>
      <c r="F50" s="52"/>
      <c r="G50" s="52"/>
      <c r="H50" s="52"/>
      <c r="I50" s="30"/>
    </row>
    <row r="51" spans="1:9" x14ac:dyDescent="0.25">
      <c r="A51" s="51"/>
      <c r="B51" s="51"/>
      <c r="C51" s="51"/>
      <c r="D51" s="52"/>
      <c r="E51" s="52"/>
      <c r="F51" s="52"/>
      <c r="G51" s="52"/>
      <c r="H51" s="52"/>
      <c r="I51" s="30"/>
    </row>
    <row r="52" spans="1:9" x14ac:dyDescent="0.25">
      <c r="A52" s="51"/>
      <c r="B52" s="51"/>
      <c r="C52" s="51"/>
      <c r="D52" s="52"/>
      <c r="E52" s="52"/>
      <c r="F52" s="52"/>
      <c r="G52" s="52"/>
      <c r="H52" s="52"/>
      <c r="I52" s="30"/>
    </row>
    <row r="53" spans="1:9" x14ac:dyDescent="0.25">
      <c r="A53" s="51"/>
      <c r="B53" s="51"/>
      <c r="C53" s="51"/>
      <c r="D53" s="52"/>
      <c r="E53" s="52"/>
      <c r="F53" s="52"/>
      <c r="G53" s="52"/>
      <c r="H53" s="52"/>
      <c r="I53" s="30"/>
    </row>
    <row r="54" spans="1:9" x14ac:dyDescent="0.25">
      <c r="A54" s="51"/>
      <c r="B54" s="51"/>
      <c r="C54" s="51"/>
      <c r="D54" s="52"/>
      <c r="E54" s="52"/>
      <c r="F54" s="52"/>
      <c r="G54" s="52"/>
      <c r="H54" s="52"/>
      <c r="I54" s="30"/>
    </row>
    <row r="55" spans="1:9" x14ac:dyDescent="0.25">
      <c r="A55" s="51"/>
      <c r="B55" s="51"/>
      <c r="C55" s="51"/>
      <c r="D55" s="52"/>
      <c r="E55" s="52"/>
      <c r="F55" s="52"/>
      <c r="G55" s="52"/>
      <c r="H55" s="52"/>
      <c r="I55" s="30"/>
    </row>
    <row r="56" spans="1:9" x14ac:dyDescent="0.25">
      <c r="A56" s="51"/>
      <c r="B56" s="51"/>
      <c r="C56" s="51"/>
      <c r="D56" s="52"/>
      <c r="E56" s="52"/>
      <c r="F56" s="52"/>
      <c r="G56" s="52"/>
      <c r="H56" s="52"/>
      <c r="I56" s="30"/>
    </row>
    <row r="57" spans="1:9" x14ac:dyDescent="0.25">
      <c r="A57" s="51"/>
      <c r="B57" s="51"/>
      <c r="C57" s="51"/>
      <c r="D57" s="52"/>
      <c r="E57" s="52"/>
      <c r="F57" s="52"/>
      <c r="G57" s="52"/>
      <c r="H57" s="52"/>
      <c r="I57" s="30"/>
    </row>
    <row r="58" spans="1:9" x14ac:dyDescent="0.25">
      <c r="A58" s="51"/>
      <c r="B58" s="51"/>
      <c r="C58" s="51"/>
      <c r="D58" s="52"/>
      <c r="E58" s="52"/>
      <c r="F58" s="52"/>
      <c r="G58" s="52"/>
      <c r="H58" s="52"/>
      <c r="I58" s="30"/>
    </row>
    <row r="59" spans="1:9" x14ac:dyDescent="0.25">
      <c r="A59" s="51"/>
      <c r="B59" s="51"/>
      <c r="C59" s="51"/>
      <c r="D59" s="52"/>
      <c r="E59" s="52"/>
      <c r="F59" s="52"/>
      <c r="G59" s="52"/>
      <c r="H59" s="52"/>
      <c r="I59" s="30"/>
    </row>
    <row r="60" spans="1:9" x14ac:dyDescent="0.25">
      <c r="A60" s="51"/>
      <c r="B60" s="51"/>
      <c r="C60" s="51"/>
      <c r="D60" s="52"/>
      <c r="E60" s="52"/>
      <c r="F60" s="52"/>
      <c r="G60" s="52"/>
      <c r="H60" s="52"/>
      <c r="I60" s="30"/>
    </row>
    <row r="61" spans="1:9" x14ac:dyDescent="0.25">
      <c r="A61" s="51"/>
      <c r="B61" s="51"/>
      <c r="C61" s="51"/>
      <c r="D61" s="52"/>
      <c r="E61" s="52"/>
      <c r="F61" s="52"/>
      <c r="G61" s="52"/>
      <c r="H61" s="52"/>
      <c r="I61" s="30"/>
    </row>
    <row r="62" spans="1:9" x14ac:dyDescent="0.25">
      <c r="A62" s="51"/>
      <c r="B62" s="51"/>
      <c r="C62" s="51"/>
      <c r="D62" s="52"/>
      <c r="E62" s="52"/>
      <c r="F62" s="52"/>
      <c r="G62" s="52"/>
      <c r="H62" s="52"/>
      <c r="I62" s="30"/>
    </row>
    <row r="63" spans="1:9" x14ac:dyDescent="0.25">
      <c r="A63" s="51"/>
      <c r="B63" s="51"/>
      <c r="C63" s="51"/>
      <c r="D63" s="52"/>
      <c r="E63" s="52"/>
      <c r="F63" s="52"/>
      <c r="G63" s="52"/>
      <c r="H63" s="52"/>
      <c r="I63" s="30"/>
    </row>
    <row r="64" spans="1:9" x14ac:dyDescent="0.25">
      <c r="A64" s="51"/>
      <c r="B64" s="51"/>
      <c r="C64" s="51"/>
      <c r="D64" s="52"/>
      <c r="E64" s="52"/>
      <c r="F64" s="52"/>
      <c r="G64" s="52"/>
      <c r="H64" s="52"/>
      <c r="I64" s="30"/>
    </row>
    <row r="65" spans="1:9" x14ac:dyDescent="0.25">
      <c r="A65" s="51"/>
      <c r="B65" s="51"/>
      <c r="C65" s="51"/>
      <c r="D65" s="52"/>
      <c r="E65" s="52"/>
      <c r="F65" s="52"/>
      <c r="G65" s="52"/>
      <c r="H65" s="52"/>
      <c r="I65" s="30"/>
    </row>
    <row r="66" spans="1:9" x14ac:dyDescent="0.25">
      <c r="A66" s="51"/>
      <c r="B66" s="51"/>
      <c r="C66" s="51"/>
      <c r="D66" s="52"/>
      <c r="E66" s="52"/>
      <c r="F66" s="52"/>
      <c r="G66" s="52"/>
      <c r="H66" s="52"/>
      <c r="I66" s="30"/>
    </row>
    <row r="67" spans="1:9" x14ac:dyDescent="0.25">
      <c r="A67" s="51"/>
      <c r="B67" s="51"/>
      <c r="C67" s="51"/>
      <c r="D67" s="52"/>
      <c r="E67" s="52"/>
      <c r="F67" s="52"/>
      <c r="G67" s="52"/>
      <c r="H67" s="52"/>
      <c r="I67" s="30"/>
    </row>
    <row r="68" spans="1:9" x14ac:dyDescent="0.25">
      <c r="A68" s="51"/>
      <c r="B68" s="51"/>
      <c r="C68" s="51"/>
      <c r="D68" s="52"/>
      <c r="E68" s="52"/>
      <c r="F68" s="52"/>
      <c r="G68" s="52"/>
      <c r="H68" s="52"/>
      <c r="I68" s="30"/>
    </row>
    <row r="69" spans="1:9" x14ac:dyDescent="0.25">
      <c r="A69" s="51"/>
      <c r="B69" s="51"/>
      <c r="C69" s="51"/>
      <c r="D69" s="52"/>
      <c r="E69" s="52"/>
      <c r="F69" s="52"/>
      <c r="G69" s="52"/>
      <c r="H69" s="52"/>
      <c r="I69" s="30"/>
    </row>
    <row r="70" spans="1:9" x14ac:dyDescent="0.25">
      <c r="A70" s="51"/>
      <c r="B70" s="51"/>
      <c r="C70" s="51"/>
      <c r="D70" s="52"/>
      <c r="E70" s="52"/>
      <c r="F70" s="52"/>
      <c r="G70" s="52"/>
      <c r="H70" s="52"/>
      <c r="I70" s="30"/>
    </row>
    <row r="71" spans="1:9" x14ac:dyDescent="0.25">
      <c r="A71" s="51"/>
      <c r="B71" s="51"/>
      <c r="C71" s="51"/>
      <c r="D71" s="52"/>
      <c r="E71" s="52"/>
      <c r="F71" s="52"/>
      <c r="G71" s="52"/>
      <c r="H71" s="52"/>
      <c r="I71" s="30"/>
    </row>
    <row r="72" spans="1:9" x14ac:dyDescent="0.25">
      <c r="A72" s="51"/>
      <c r="B72" s="51"/>
      <c r="C72" s="51"/>
      <c r="D72" s="52"/>
      <c r="E72" s="52"/>
      <c r="F72" s="52"/>
      <c r="G72" s="52"/>
      <c r="H72" s="52"/>
      <c r="I72" s="30"/>
    </row>
    <row r="73" spans="1:9" x14ac:dyDescent="0.25">
      <c r="A73" s="51"/>
      <c r="B73" s="51"/>
      <c r="C73" s="51"/>
      <c r="D73" s="52"/>
      <c r="E73" s="52"/>
      <c r="F73" s="52"/>
      <c r="G73" s="52"/>
      <c r="H73" s="52"/>
      <c r="I73" s="30"/>
    </row>
    <row r="74" spans="1:9" x14ac:dyDescent="0.25">
      <c r="A74" s="51"/>
      <c r="B74" s="51"/>
      <c r="C74" s="51"/>
      <c r="D74" s="52"/>
      <c r="E74" s="52"/>
      <c r="F74" s="52"/>
      <c r="G74" s="52"/>
      <c r="H74" s="52"/>
      <c r="I74" s="30"/>
    </row>
    <row r="75" spans="1:9" x14ac:dyDescent="0.25">
      <c r="A75" s="51"/>
      <c r="B75" s="51"/>
      <c r="C75" s="51"/>
      <c r="D75" s="52"/>
      <c r="E75" s="52"/>
      <c r="F75" s="52"/>
      <c r="G75" s="52"/>
      <c r="H75" s="52"/>
      <c r="I75" s="30"/>
    </row>
    <row r="76" spans="1:9" x14ac:dyDescent="0.25">
      <c r="A76" s="51"/>
      <c r="B76" s="51"/>
      <c r="C76" s="51"/>
      <c r="D76" s="52"/>
      <c r="E76" s="52"/>
      <c r="F76" s="52"/>
      <c r="G76" s="52"/>
      <c r="H76" s="52"/>
      <c r="I76" s="30"/>
    </row>
    <row r="77" spans="1:9" x14ac:dyDescent="0.25">
      <c r="A77" s="51"/>
      <c r="B77" s="51"/>
      <c r="C77" s="51"/>
      <c r="D77" s="52"/>
      <c r="E77" s="52"/>
      <c r="F77" s="52"/>
      <c r="G77" s="52"/>
      <c r="H77" s="52"/>
      <c r="I77" s="30"/>
    </row>
    <row r="78" spans="1:9" x14ac:dyDescent="0.25">
      <c r="A78" s="51"/>
      <c r="B78" s="51"/>
      <c r="C78" s="51"/>
      <c r="D78" s="52"/>
      <c r="E78" s="52"/>
      <c r="F78" s="52"/>
      <c r="G78" s="52"/>
      <c r="H78" s="52"/>
      <c r="I78" s="30"/>
    </row>
    <row r="79" spans="1:9" x14ac:dyDescent="0.25">
      <c r="A79" s="51"/>
      <c r="B79" s="51"/>
      <c r="C79" s="51"/>
      <c r="D79" s="52"/>
      <c r="E79" s="52"/>
      <c r="F79" s="52"/>
      <c r="G79" s="52"/>
      <c r="H79" s="52"/>
      <c r="I79" s="30"/>
    </row>
    <row r="80" spans="1:9" x14ac:dyDescent="0.25">
      <c r="A80" s="51"/>
      <c r="B80" s="51"/>
      <c r="C80" s="51"/>
      <c r="D80" s="52"/>
      <c r="E80" s="52"/>
      <c r="F80" s="52"/>
      <c r="G80" s="52"/>
      <c r="H80" s="52"/>
      <c r="I80" s="30"/>
    </row>
    <row r="81" spans="1:12" x14ac:dyDescent="0.25">
      <c r="G81" s="154" t="s">
        <v>361</v>
      </c>
      <c r="H81" s="154"/>
      <c r="I81" s="154"/>
    </row>
    <row r="82" spans="1:12" ht="15.75" customHeight="1" x14ac:dyDescent="0.25">
      <c r="A82" s="169" t="s">
        <v>193</v>
      </c>
      <c r="B82" s="169"/>
      <c r="C82" s="169"/>
      <c r="D82" s="169"/>
      <c r="E82" s="169"/>
      <c r="F82" s="169"/>
      <c r="G82" s="169"/>
      <c r="H82" s="169"/>
      <c r="I82" s="169"/>
      <c r="J82" s="7"/>
      <c r="K82" s="7"/>
      <c r="L82" s="7"/>
    </row>
    <row r="83" spans="1:12" x14ac:dyDescent="0.25">
      <c r="A83" s="169"/>
      <c r="B83" s="169"/>
      <c r="C83" s="169"/>
      <c r="D83" s="169"/>
      <c r="E83" s="169"/>
      <c r="F83" s="169"/>
      <c r="G83" s="169"/>
      <c r="H83" s="169"/>
      <c r="I83" s="169"/>
      <c r="J83" s="7"/>
      <c r="K83" s="7"/>
      <c r="L83" s="7"/>
    </row>
    <row r="84" spans="1:12" ht="7.5" customHeight="1" x14ac:dyDescent="0.25">
      <c r="A84" s="169"/>
      <c r="B84" s="169"/>
      <c r="C84" s="169"/>
      <c r="D84" s="169"/>
      <c r="E84" s="169"/>
      <c r="F84" s="169"/>
      <c r="G84" s="169"/>
      <c r="H84" s="169"/>
      <c r="I84" s="169"/>
      <c r="J84" s="7"/>
      <c r="K84" s="7"/>
      <c r="L84" s="7"/>
    </row>
    <row r="85" spans="1:12" x14ac:dyDescent="0.25">
      <c r="A85" s="8"/>
      <c r="B85" s="8"/>
      <c r="C85" s="8"/>
      <c r="D85" s="8"/>
      <c r="E85" s="8"/>
      <c r="F85" s="7"/>
      <c r="G85" s="7"/>
      <c r="H85" s="7"/>
      <c r="I85" s="7"/>
      <c r="J85" s="7"/>
      <c r="K85" s="7"/>
      <c r="L85" s="7"/>
    </row>
    <row r="86" spans="1:12" ht="141.75" customHeight="1" x14ac:dyDescent="0.25">
      <c r="A86" s="151" t="s">
        <v>83</v>
      </c>
      <c r="B86" s="151" t="s">
        <v>11</v>
      </c>
      <c r="C86" s="151" t="s">
        <v>39</v>
      </c>
      <c r="D86" s="144" t="s">
        <v>40</v>
      </c>
      <c r="E86" s="145"/>
      <c r="F86" s="145"/>
      <c r="G86" s="145"/>
      <c r="H86" s="145"/>
      <c r="I86" s="151" t="s">
        <v>43</v>
      </c>
    </row>
    <row r="87" spans="1:12" ht="90" customHeight="1" x14ac:dyDescent="0.25">
      <c r="A87" s="151"/>
      <c r="B87" s="151"/>
      <c r="C87" s="151"/>
      <c r="D87" s="5" t="s">
        <v>13</v>
      </c>
      <c r="E87" s="4" t="s">
        <v>14</v>
      </c>
      <c r="F87" s="4" t="s">
        <v>15</v>
      </c>
      <c r="G87" s="4" t="s">
        <v>16</v>
      </c>
      <c r="H87" s="22" t="s">
        <v>17</v>
      </c>
      <c r="I87" s="151"/>
    </row>
    <row r="88" spans="1:12" ht="162" customHeight="1" x14ac:dyDescent="0.25">
      <c r="A88" s="12" t="s">
        <v>41</v>
      </c>
      <c r="B88" s="5" t="s">
        <v>25</v>
      </c>
      <c r="C88" s="5" t="s">
        <v>42</v>
      </c>
      <c r="D88" s="35">
        <v>24523.200000000001</v>
      </c>
      <c r="E88" s="35">
        <v>26095.200000000001</v>
      </c>
      <c r="F88" s="35">
        <v>27767.9</v>
      </c>
      <c r="G88" s="35">
        <v>29547.8</v>
      </c>
      <c r="H88" s="36">
        <v>31441.8</v>
      </c>
      <c r="I88" s="4" t="s">
        <v>33</v>
      </c>
    </row>
    <row r="89" spans="1:12" ht="60.95" customHeight="1" x14ac:dyDescent="0.25">
      <c r="A89" s="160" t="s">
        <v>44</v>
      </c>
      <c r="B89" s="2" t="s">
        <v>208</v>
      </c>
      <c r="C89" s="160" t="s">
        <v>47</v>
      </c>
      <c r="D89" s="35">
        <v>3116.8</v>
      </c>
      <c r="E89" s="35" t="s">
        <v>203</v>
      </c>
      <c r="F89" s="35" t="s">
        <v>203</v>
      </c>
      <c r="G89" s="35" t="s">
        <v>203</v>
      </c>
      <c r="H89" s="35" t="s">
        <v>203</v>
      </c>
      <c r="I89" s="177" t="s">
        <v>366</v>
      </c>
    </row>
    <row r="90" spans="1:12" ht="60.95" customHeight="1" x14ac:dyDescent="0.25">
      <c r="A90" s="161"/>
      <c r="B90" s="70" t="s">
        <v>118</v>
      </c>
      <c r="C90" s="161"/>
      <c r="D90" s="35">
        <v>3116.8</v>
      </c>
      <c r="E90" s="35" t="s">
        <v>203</v>
      </c>
      <c r="F90" s="35" t="s">
        <v>203</v>
      </c>
      <c r="G90" s="35" t="s">
        <v>203</v>
      </c>
      <c r="H90" s="35" t="s">
        <v>203</v>
      </c>
      <c r="I90" s="178"/>
    </row>
    <row r="91" spans="1:12" ht="60.95" customHeight="1" x14ac:dyDescent="0.25">
      <c r="A91" s="161"/>
      <c r="B91" s="70" t="s">
        <v>25</v>
      </c>
      <c r="C91" s="161"/>
      <c r="D91" s="35">
        <v>4155.7</v>
      </c>
      <c r="E91" s="35" t="s">
        <v>203</v>
      </c>
      <c r="F91" s="35" t="s">
        <v>203</v>
      </c>
      <c r="G91" s="35" t="s">
        <v>203</v>
      </c>
      <c r="H91" s="35" t="s">
        <v>203</v>
      </c>
      <c r="I91" s="178"/>
    </row>
    <row r="92" spans="1:12" ht="60.95" customHeight="1" x14ac:dyDescent="0.25">
      <c r="A92" s="161"/>
      <c r="B92" s="70" t="s">
        <v>209</v>
      </c>
      <c r="C92" s="161"/>
      <c r="D92" s="35">
        <v>215096.3</v>
      </c>
      <c r="E92" s="35">
        <v>176144.19</v>
      </c>
      <c r="F92" s="35" t="s">
        <v>203</v>
      </c>
      <c r="G92" s="35" t="s">
        <v>203</v>
      </c>
      <c r="H92" s="35" t="s">
        <v>203</v>
      </c>
      <c r="I92" s="178"/>
    </row>
    <row r="93" spans="1:12" ht="60.95" customHeight="1" x14ac:dyDescent="0.25">
      <c r="A93" s="162"/>
      <c r="B93" s="70" t="s">
        <v>18</v>
      </c>
      <c r="C93" s="162"/>
      <c r="D93" s="35">
        <f>SUM(D89:D92)</f>
        <v>225485.59999999998</v>
      </c>
      <c r="E93" s="35">
        <f>72756.1+103388.09</f>
        <v>176144.19</v>
      </c>
      <c r="F93" s="35" t="s">
        <v>203</v>
      </c>
      <c r="G93" s="35" t="s">
        <v>203</v>
      </c>
      <c r="H93" s="35" t="s">
        <v>203</v>
      </c>
      <c r="I93" s="179"/>
    </row>
    <row r="94" spans="1:12" ht="176.25" customHeight="1" x14ac:dyDescent="0.25">
      <c r="A94" s="5" t="s">
        <v>45</v>
      </c>
      <c r="B94" s="5" t="s">
        <v>25</v>
      </c>
      <c r="C94" s="13" t="s">
        <v>201</v>
      </c>
      <c r="D94" s="35">
        <v>1500</v>
      </c>
      <c r="E94" s="35">
        <v>0</v>
      </c>
      <c r="F94" s="35">
        <v>0</v>
      </c>
      <c r="G94" s="35">
        <v>0</v>
      </c>
      <c r="H94" s="35">
        <v>0</v>
      </c>
      <c r="I94" s="14" t="s">
        <v>46</v>
      </c>
    </row>
    <row r="95" spans="1:12" ht="110.25" x14ac:dyDescent="0.25">
      <c r="A95" s="93" t="s">
        <v>375</v>
      </c>
      <c r="B95" s="93" t="s">
        <v>25</v>
      </c>
      <c r="C95" s="93" t="s">
        <v>374</v>
      </c>
      <c r="D95" s="35">
        <v>436.5</v>
      </c>
      <c r="E95" s="35">
        <v>0</v>
      </c>
      <c r="F95" s="35">
        <v>0</v>
      </c>
      <c r="G95" s="35">
        <v>0</v>
      </c>
      <c r="H95" s="35">
        <v>0</v>
      </c>
      <c r="I95" s="14"/>
    </row>
    <row r="96" spans="1:12" ht="63" x14ac:dyDescent="0.25">
      <c r="A96" s="94" t="s">
        <v>380</v>
      </c>
      <c r="B96" s="94" t="s">
        <v>25</v>
      </c>
      <c r="C96" s="94" t="s">
        <v>374</v>
      </c>
      <c r="D96" s="35">
        <v>500</v>
      </c>
      <c r="E96" s="35">
        <v>0</v>
      </c>
      <c r="F96" s="35">
        <v>0</v>
      </c>
      <c r="G96" s="35">
        <v>0</v>
      </c>
      <c r="H96" s="35">
        <v>0</v>
      </c>
      <c r="I96" s="14"/>
    </row>
    <row r="97" spans="1:9" x14ac:dyDescent="0.25">
      <c r="A97" s="170" t="s">
        <v>175</v>
      </c>
      <c r="B97" s="170"/>
      <c r="C97" s="170"/>
      <c r="D97" s="35">
        <f>D88+D91+D94+D95+D96</f>
        <v>31115.4</v>
      </c>
      <c r="E97" s="35">
        <f>SUM(E88:E94)-E93-E92</f>
        <v>26095.200000000012</v>
      </c>
      <c r="F97" s="35">
        <f>SUM(F88:F94)</f>
        <v>27767.9</v>
      </c>
      <c r="G97" s="35">
        <f t="shared" ref="G97:H97" si="2">SUM(G88:G94)</f>
        <v>29547.8</v>
      </c>
      <c r="H97" s="35">
        <f t="shared" si="2"/>
        <v>31441.8</v>
      </c>
      <c r="I97" s="57" t="s">
        <v>33</v>
      </c>
    </row>
    <row r="98" spans="1:9" x14ac:dyDescent="0.25">
      <c r="A98" s="170" t="s">
        <v>176</v>
      </c>
      <c r="B98" s="170"/>
      <c r="C98" s="170"/>
      <c r="D98" s="35">
        <f>D90</f>
        <v>3116.8</v>
      </c>
      <c r="E98" s="35">
        <v>0</v>
      </c>
      <c r="F98" s="35">
        <v>0</v>
      </c>
      <c r="G98" s="35">
        <v>0</v>
      </c>
      <c r="H98" s="35">
        <v>0</v>
      </c>
      <c r="I98" s="57" t="s">
        <v>33</v>
      </c>
    </row>
    <row r="99" spans="1:9" x14ac:dyDescent="0.25">
      <c r="A99" s="171" t="s">
        <v>208</v>
      </c>
      <c r="B99" s="172"/>
      <c r="C99" s="173"/>
      <c r="D99" s="35">
        <f>D89</f>
        <v>3116.8</v>
      </c>
      <c r="E99" s="35">
        <v>0</v>
      </c>
      <c r="F99" s="35">
        <v>0</v>
      </c>
      <c r="G99" s="35">
        <v>0</v>
      </c>
      <c r="H99" s="35">
        <v>0</v>
      </c>
      <c r="I99" s="57" t="s">
        <v>33</v>
      </c>
    </row>
    <row r="100" spans="1:9" x14ac:dyDescent="0.25">
      <c r="A100" s="171" t="s">
        <v>209</v>
      </c>
      <c r="B100" s="172"/>
      <c r="C100" s="173"/>
      <c r="D100" s="35">
        <f>D92</f>
        <v>215096.3</v>
      </c>
      <c r="E100" s="35">
        <f>E93</f>
        <v>176144.19</v>
      </c>
      <c r="F100" s="35">
        <v>0</v>
      </c>
      <c r="G100" s="35">
        <v>0</v>
      </c>
      <c r="H100" s="35">
        <v>0</v>
      </c>
      <c r="I100" s="57" t="s">
        <v>33</v>
      </c>
    </row>
    <row r="101" spans="1:9" x14ac:dyDescent="0.25">
      <c r="A101" s="170" t="s">
        <v>177</v>
      </c>
      <c r="B101" s="170"/>
      <c r="C101" s="170"/>
      <c r="D101" s="35">
        <f>SUM(D97:D100)</f>
        <v>252445.3</v>
      </c>
      <c r="E101" s="35">
        <f t="shared" ref="E101:H101" si="3">SUM(E97:E100)</f>
        <v>202239.39</v>
      </c>
      <c r="F101" s="35">
        <f t="shared" si="3"/>
        <v>27767.9</v>
      </c>
      <c r="G101" s="35">
        <f t="shared" si="3"/>
        <v>29547.8</v>
      </c>
      <c r="H101" s="35">
        <f t="shared" si="3"/>
        <v>31441.8</v>
      </c>
      <c r="I101" s="57" t="s">
        <v>33</v>
      </c>
    </row>
    <row r="103" spans="1:9" x14ac:dyDescent="0.25">
      <c r="E103" s="11"/>
      <c r="F103" s="11"/>
    </row>
    <row r="104" spans="1:9" x14ac:dyDescent="0.25">
      <c r="C104" s="11"/>
    </row>
    <row r="105" spans="1:9" x14ac:dyDescent="0.25">
      <c r="C105" s="11"/>
    </row>
    <row r="106" spans="1:9" x14ac:dyDescent="0.25">
      <c r="C106" s="11"/>
    </row>
  </sheetData>
  <mergeCells count="26">
    <mergeCell ref="C89:C93"/>
    <mergeCell ref="A89:A93"/>
    <mergeCell ref="I89:I93"/>
    <mergeCell ref="G1:I1"/>
    <mergeCell ref="B86:B87"/>
    <mergeCell ref="A82:I84"/>
    <mergeCell ref="D6:H6"/>
    <mergeCell ref="C6:C7"/>
    <mergeCell ref="B6:B7"/>
    <mergeCell ref="A6:A7"/>
    <mergeCell ref="I6:I7"/>
    <mergeCell ref="A31:C31"/>
    <mergeCell ref="A32:C32"/>
    <mergeCell ref="A33:C33"/>
    <mergeCell ref="A86:A87"/>
    <mergeCell ref="I86:I87"/>
    <mergeCell ref="A2:I4"/>
    <mergeCell ref="D86:H86"/>
    <mergeCell ref="C86:C87"/>
    <mergeCell ref="G81:I81"/>
    <mergeCell ref="C8:C28"/>
    <mergeCell ref="A97:C97"/>
    <mergeCell ref="A98:C98"/>
    <mergeCell ref="A101:C101"/>
    <mergeCell ref="A99:C99"/>
    <mergeCell ref="A100:C100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zoomScale="70" zoomScaleNormal="70" workbookViewId="0">
      <selection activeCell="J18" sqref="J18"/>
    </sheetView>
  </sheetViews>
  <sheetFormatPr defaultRowHeight="15.75" x14ac:dyDescent="0.25"/>
  <cols>
    <col min="1" max="1" width="5.85546875" style="2" customWidth="1"/>
    <col min="2" max="2" width="19" style="2" customWidth="1"/>
    <col min="3" max="3" width="25.28515625" style="2" customWidth="1"/>
    <col min="4" max="4" width="16.42578125" style="2" customWidth="1"/>
    <col min="5" max="5" width="19.7109375" style="2" customWidth="1"/>
    <col min="6" max="6" width="14.85546875" style="2" customWidth="1"/>
    <col min="7" max="7" width="14.140625" style="2" customWidth="1"/>
    <col min="8" max="8" width="13.85546875" style="2" customWidth="1"/>
    <col min="9" max="9" width="14.7109375" style="2" customWidth="1"/>
    <col min="10" max="10" width="12.85546875" style="2" customWidth="1"/>
    <col min="11" max="11" width="13.5703125" style="2" customWidth="1"/>
    <col min="12" max="12" width="13.140625" style="2" customWidth="1"/>
    <col min="13" max="13" width="16.140625" style="2" customWidth="1"/>
    <col min="14" max="14" width="16.7109375" style="2" customWidth="1"/>
    <col min="15" max="15" width="11.140625" style="2" bestFit="1" customWidth="1"/>
    <col min="16" max="16384" width="9.140625" style="2"/>
  </cols>
  <sheetData>
    <row r="1" spans="1:15" x14ac:dyDescent="0.25">
      <c r="L1" s="154" t="s">
        <v>362</v>
      </c>
      <c r="M1" s="154"/>
      <c r="N1" s="154"/>
    </row>
    <row r="2" spans="1:15" x14ac:dyDescent="0.25">
      <c r="A2" s="158" t="s">
        <v>173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1:15" ht="1.5" customHeight="1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</row>
    <row r="4" spans="1:15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</row>
    <row r="6" spans="1:15" ht="62.25" customHeight="1" x14ac:dyDescent="0.25">
      <c r="A6" s="192" t="s">
        <v>23</v>
      </c>
      <c r="B6" s="193" t="s">
        <v>48</v>
      </c>
      <c r="C6" s="193" t="s">
        <v>56</v>
      </c>
      <c r="D6" s="193" t="s">
        <v>49</v>
      </c>
      <c r="E6" s="193" t="s">
        <v>50</v>
      </c>
      <c r="F6" s="193" t="s">
        <v>51</v>
      </c>
      <c r="G6" s="193" t="s">
        <v>52</v>
      </c>
      <c r="H6" s="192" t="s">
        <v>53</v>
      </c>
      <c r="I6" s="192"/>
      <c r="J6" s="192"/>
      <c r="K6" s="192"/>
      <c r="L6" s="192"/>
      <c r="M6" s="193" t="s">
        <v>54</v>
      </c>
      <c r="N6" s="193" t="s">
        <v>55</v>
      </c>
    </row>
    <row r="7" spans="1:15" ht="38.25" customHeight="1" x14ac:dyDescent="0.25">
      <c r="A7" s="192"/>
      <c r="B7" s="193"/>
      <c r="C7" s="193"/>
      <c r="D7" s="193"/>
      <c r="E7" s="193"/>
      <c r="F7" s="193"/>
      <c r="G7" s="193"/>
      <c r="H7" s="15" t="s">
        <v>13</v>
      </c>
      <c r="I7" s="15" t="s">
        <v>14</v>
      </c>
      <c r="J7" s="15" t="s">
        <v>15</v>
      </c>
      <c r="K7" s="15" t="s">
        <v>16</v>
      </c>
      <c r="L7" s="15" t="s">
        <v>17</v>
      </c>
      <c r="M7" s="193"/>
      <c r="N7" s="193"/>
    </row>
    <row r="8" spans="1:15" x14ac:dyDescent="0.25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37">
        <v>8</v>
      </c>
      <c r="I8" s="37">
        <v>9</v>
      </c>
      <c r="J8" s="37">
        <v>10</v>
      </c>
      <c r="K8" s="37">
        <v>11</v>
      </c>
      <c r="L8" s="37">
        <v>12</v>
      </c>
      <c r="M8" s="17">
        <v>13</v>
      </c>
      <c r="N8" s="17">
        <v>14</v>
      </c>
    </row>
    <row r="9" spans="1:15" ht="141.75" customHeight="1" x14ac:dyDescent="0.25">
      <c r="A9" s="38" t="s">
        <v>136</v>
      </c>
      <c r="B9" s="38" t="s">
        <v>85</v>
      </c>
      <c r="C9" s="38" t="s">
        <v>101</v>
      </c>
      <c r="D9" s="38" t="s">
        <v>102</v>
      </c>
      <c r="E9" s="46" t="s">
        <v>103</v>
      </c>
      <c r="F9" s="47">
        <v>26607.95</v>
      </c>
      <c r="G9" s="47">
        <f>H9+I9+J9+K9+L9</f>
        <v>95777.150000000009</v>
      </c>
      <c r="H9" s="47">
        <f>29753.95-290.9</f>
        <v>29463.05</v>
      </c>
      <c r="I9" s="64">
        <v>5449.5</v>
      </c>
      <c r="J9" s="64">
        <v>6576.9</v>
      </c>
      <c r="K9" s="47">
        <v>27070.7</v>
      </c>
      <c r="L9" s="47">
        <v>27217</v>
      </c>
      <c r="M9" s="34" t="s">
        <v>164</v>
      </c>
      <c r="N9" s="38" t="s">
        <v>101</v>
      </c>
      <c r="O9" s="11"/>
    </row>
    <row r="10" spans="1:15" ht="105" customHeight="1" x14ac:dyDescent="0.25">
      <c r="A10" s="38" t="s">
        <v>137</v>
      </c>
      <c r="B10" s="38" t="s">
        <v>86</v>
      </c>
      <c r="C10" s="195" t="s">
        <v>134</v>
      </c>
      <c r="D10" s="195" t="s">
        <v>106</v>
      </c>
      <c r="E10" s="46" t="s">
        <v>103</v>
      </c>
      <c r="F10" s="47">
        <v>12723.05</v>
      </c>
      <c r="G10" s="47">
        <f>H10+I10+J10+K10+L10</f>
        <v>43536.31</v>
      </c>
      <c r="H10" s="49">
        <v>11985.3</v>
      </c>
      <c r="I10" s="64">
        <v>2500</v>
      </c>
      <c r="J10" s="64">
        <v>3500</v>
      </c>
      <c r="K10" s="47">
        <v>12587</v>
      </c>
      <c r="L10" s="47">
        <v>12964.01</v>
      </c>
      <c r="M10" s="48" t="s">
        <v>164</v>
      </c>
      <c r="N10" s="195" t="s">
        <v>134</v>
      </c>
    </row>
    <row r="11" spans="1:15" ht="61.5" customHeight="1" x14ac:dyDescent="0.25">
      <c r="A11" s="38" t="s">
        <v>138</v>
      </c>
      <c r="B11" s="38" t="s">
        <v>104</v>
      </c>
      <c r="C11" s="195"/>
      <c r="D11" s="195"/>
      <c r="E11" s="46" t="s">
        <v>103</v>
      </c>
      <c r="F11" s="47">
        <v>0</v>
      </c>
      <c r="G11" s="47">
        <f>H11+I11+J11+K11+L11</f>
        <v>1902.86</v>
      </c>
      <c r="H11" s="49">
        <v>0</v>
      </c>
      <c r="I11" s="64">
        <v>0</v>
      </c>
      <c r="J11" s="64">
        <v>0</v>
      </c>
      <c r="K11" s="47">
        <v>1902.86</v>
      </c>
      <c r="L11" s="47">
        <v>0</v>
      </c>
      <c r="M11" s="48" t="s">
        <v>164</v>
      </c>
      <c r="N11" s="195"/>
    </row>
    <row r="12" spans="1:15" ht="48" customHeight="1" x14ac:dyDescent="0.25">
      <c r="A12" s="38" t="s">
        <v>139</v>
      </c>
      <c r="B12" s="38" t="s">
        <v>87</v>
      </c>
      <c r="C12" s="38" t="s">
        <v>105</v>
      </c>
      <c r="D12" s="38" t="s">
        <v>106</v>
      </c>
      <c r="E12" s="46" t="s">
        <v>103</v>
      </c>
      <c r="F12" s="47">
        <v>2206.7600000000002</v>
      </c>
      <c r="G12" s="47">
        <f>H12+I12+J12+K12+L12</f>
        <v>7988.18</v>
      </c>
      <c r="H12" s="47">
        <v>1988.18</v>
      </c>
      <c r="I12" s="64">
        <v>1000</v>
      </c>
      <c r="J12" s="64">
        <v>1000</v>
      </c>
      <c r="K12" s="47">
        <v>2000</v>
      </c>
      <c r="L12" s="47">
        <v>2000</v>
      </c>
      <c r="M12" s="48" t="s">
        <v>164</v>
      </c>
      <c r="N12" s="38" t="s">
        <v>105</v>
      </c>
    </row>
    <row r="13" spans="1:15" customFormat="1" ht="114.75" x14ac:dyDescent="0.25">
      <c r="A13" s="195" t="s">
        <v>140</v>
      </c>
      <c r="B13" s="195" t="s">
        <v>88</v>
      </c>
      <c r="C13" s="38" t="s">
        <v>107</v>
      </c>
      <c r="D13" s="195" t="s">
        <v>106</v>
      </c>
      <c r="E13" s="170" t="s">
        <v>103</v>
      </c>
      <c r="F13" s="196">
        <v>707.85</v>
      </c>
      <c r="G13" s="196">
        <f>H13+I13+J13+K13+L13</f>
        <v>749.06</v>
      </c>
      <c r="H13" s="196">
        <f>102.08+150</f>
        <v>252.07999999999998</v>
      </c>
      <c r="I13" s="196">
        <v>100</v>
      </c>
      <c r="J13" s="196">
        <v>100</v>
      </c>
      <c r="K13" s="196">
        <v>148.49</v>
      </c>
      <c r="L13" s="196">
        <v>148.49</v>
      </c>
      <c r="M13" s="170" t="s">
        <v>164</v>
      </c>
      <c r="N13" s="38" t="s">
        <v>107</v>
      </c>
      <c r="O13" s="194"/>
    </row>
    <row r="14" spans="1:15" customFormat="1" ht="63.75" x14ac:dyDescent="0.25">
      <c r="A14" s="195"/>
      <c r="B14" s="195"/>
      <c r="C14" s="38" t="s">
        <v>108</v>
      </c>
      <c r="D14" s="195"/>
      <c r="E14" s="170"/>
      <c r="F14" s="196"/>
      <c r="G14" s="196"/>
      <c r="H14" s="196"/>
      <c r="I14" s="196"/>
      <c r="J14" s="196"/>
      <c r="K14" s="196"/>
      <c r="L14" s="196"/>
      <c r="M14" s="170"/>
      <c r="N14" s="38" t="s">
        <v>108</v>
      </c>
      <c r="O14" s="194"/>
    </row>
    <row r="15" spans="1:15" customFormat="1" ht="63.75" x14ac:dyDescent="0.25">
      <c r="A15" s="38" t="s">
        <v>141</v>
      </c>
      <c r="B15" s="38" t="s">
        <v>89</v>
      </c>
      <c r="C15" s="38" t="s">
        <v>109</v>
      </c>
      <c r="D15" s="38" t="s">
        <v>106</v>
      </c>
      <c r="E15" s="46" t="s">
        <v>103</v>
      </c>
      <c r="F15" s="47">
        <v>598.46</v>
      </c>
      <c r="G15" s="47">
        <f>H15+I15+J15+K15+L15</f>
        <v>2432.9199999999996</v>
      </c>
      <c r="H15" s="47">
        <v>640.1</v>
      </c>
      <c r="I15" s="64">
        <v>210</v>
      </c>
      <c r="J15" s="64">
        <v>210</v>
      </c>
      <c r="K15" s="47">
        <v>686.41</v>
      </c>
      <c r="L15" s="47">
        <v>686.41</v>
      </c>
      <c r="M15" s="170" t="s">
        <v>164</v>
      </c>
      <c r="N15" s="38" t="s">
        <v>109</v>
      </c>
      <c r="O15" s="39"/>
    </row>
    <row r="16" spans="1:15" customFormat="1" ht="160.5" customHeight="1" x14ac:dyDescent="0.25">
      <c r="A16" s="38" t="s">
        <v>142</v>
      </c>
      <c r="B16" s="38" t="s">
        <v>90</v>
      </c>
      <c r="C16" s="38" t="s">
        <v>110</v>
      </c>
      <c r="D16" s="38" t="s">
        <v>106</v>
      </c>
      <c r="E16" s="46" t="s">
        <v>103</v>
      </c>
      <c r="F16" s="47">
        <v>2622.79</v>
      </c>
      <c r="G16" s="47">
        <f>SUM(H16:L16)</f>
        <v>2694.24</v>
      </c>
      <c r="H16" s="47">
        <v>0</v>
      </c>
      <c r="I16" s="64">
        <v>0</v>
      </c>
      <c r="J16" s="64">
        <v>0</v>
      </c>
      <c r="K16" s="47">
        <v>1347.12</v>
      </c>
      <c r="L16" s="47">
        <v>1347.12</v>
      </c>
      <c r="M16" s="170"/>
      <c r="N16" s="38" t="s">
        <v>110</v>
      </c>
      <c r="O16" s="39"/>
    </row>
    <row r="17" spans="1:15" customFormat="1" ht="84.75" customHeight="1" x14ac:dyDescent="0.25">
      <c r="A17" s="38" t="s">
        <v>143</v>
      </c>
      <c r="B17" s="38" t="s">
        <v>91</v>
      </c>
      <c r="C17" s="38" t="s">
        <v>111</v>
      </c>
      <c r="D17" s="38" t="s">
        <v>106</v>
      </c>
      <c r="E17" s="46" t="s">
        <v>103</v>
      </c>
      <c r="F17" s="47">
        <v>894.7</v>
      </c>
      <c r="G17" s="47">
        <f t="shared" ref="G17:G22" si="0">H17+I17+J17+K17+L17</f>
        <v>3423.01</v>
      </c>
      <c r="H17" s="47">
        <v>1329.13</v>
      </c>
      <c r="I17" s="64">
        <v>247</v>
      </c>
      <c r="J17" s="64">
        <v>245</v>
      </c>
      <c r="K17" s="47">
        <v>800.94</v>
      </c>
      <c r="L17" s="47">
        <v>800.94</v>
      </c>
      <c r="M17" s="42" t="s">
        <v>164</v>
      </c>
      <c r="N17" s="38" t="s">
        <v>111</v>
      </c>
      <c r="O17" s="39"/>
    </row>
    <row r="18" spans="1:15" customFormat="1" ht="64.5" customHeight="1" x14ac:dyDescent="0.25">
      <c r="A18" s="38" t="s">
        <v>144</v>
      </c>
      <c r="B18" s="38" t="s">
        <v>92</v>
      </c>
      <c r="C18" s="38" t="s">
        <v>112</v>
      </c>
      <c r="D18" s="38" t="s">
        <v>106</v>
      </c>
      <c r="E18" s="46" t="s">
        <v>103</v>
      </c>
      <c r="F18" s="47">
        <v>51.27</v>
      </c>
      <c r="G18" s="47">
        <f t="shared" si="0"/>
        <v>148.60999999999999</v>
      </c>
      <c r="H18" s="47">
        <v>28.47</v>
      </c>
      <c r="I18" s="64">
        <v>14</v>
      </c>
      <c r="J18" s="64">
        <v>14</v>
      </c>
      <c r="K18" s="47">
        <v>46.07</v>
      </c>
      <c r="L18" s="47">
        <v>46.07</v>
      </c>
      <c r="M18" s="42" t="s">
        <v>164</v>
      </c>
      <c r="N18" s="38" t="s">
        <v>112</v>
      </c>
      <c r="O18" s="39"/>
    </row>
    <row r="19" spans="1:15" customFormat="1" ht="145.5" customHeight="1" x14ac:dyDescent="0.25">
      <c r="A19" s="38" t="s">
        <v>145</v>
      </c>
      <c r="B19" s="38" t="s">
        <v>93</v>
      </c>
      <c r="C19" s="195" t="s">
        <v>113</v>
      </c>
      <c r="D19" s="195" t="s">
        <v>106</v>
      </c>
      <c r="E19" s="46" t="s">
        <v>103</v>
      </c>
      <c r="F19" s="47">
        <v>916.8</v>
      </c>
      <c r="G19" s="47">
        <f t="shared" si="0"/>
        <v>2700.5</v>
      </c>
      <c r="H19" s="47">
        <v>200.5</v>
      </c>
      <c r="I19" s="64">
        <v>0</v>
      </c>
      <c r="J19" s="64">
        <v>0</v>
      </c>
      <c r="K19" s="47">
        <v>1250</v>
      </c>
      <c r="L19" s="47">
        <v>1250</v>
      </c>
      <c r="M19" s="42" t="s">
        <v>164</v>
      </c>
      <c r="N19" s="195" t="s">
        <v>113</v>
      </c>
      <c r="O19" s="39"/>
    </row>
    <row r="20" spans="1:15" customFormat="1" ht="38.25" x14ac:dyDescent="0.25">
      <c r="A20" s="38" t="s">
        <v>146</v>
      </c>
      <c r="B20" s="38" t="s">
        <v>114</v>
      </c>
      <c r="C20" s="195"/>
      <c r="D20" s="195"/>
      <c r="E20" s="46" t="s">
        <v>103</v>
      </c>
      <c r="F20" s="47">
        <v>0</v>
      </c>
      <c r="G20" s="47">
        <f t="shared" si="0"/>
        <v>259.78999999999996</v>
      </c>
      <c r="H20" s="47">
        <v>137.38999999999999</v>
      </c>
      <c r="I20" s="64">
        <v>0</v>
      </c>
      <c r="J20" s="64">
        <v>0</v>
      </c>
      <c r="K20" s="47">
        <v>61.2</v>
      </c>
      <c r="L20" s="47">
        <v>61.2</v>
      </c>
      <c r="M20" s="42" t="s">
        <v>164</v>
      </c>
      <c r="N20" s="195"/>
      <c r="O20" s="39"/>
    </row>
    <row r="21" spans="1:15" customFormat="1" ht="120.75" customHeight="1" x14ac:dyDescent="0.25">
      <c r="A21" s="38" t="s">
        <v>147</v>
      </c>
      <c r="B21" s="38" t="s">
        <v>369</v>
      </c>
      <c r="C21" s="195" t="s">
        <v>368</v>
      </c>
      <c r="D21" s="195" t="s">
        <v>106</v>
      </c>
      <c r="E21" s="46" t="s">
        <v>103</v>
      </c>
      <c r="F21" s="47">
        <v>59355.3</v>
      </c>
      <c r="G21" s="47">
        <f t="shared" si="0"/>
        <v>127189</v>
      </c>
      <c r="H21" s="47">
        <f>7000+H22+4125</f>
        <v>26125</v>
      </c>
      <c r="I21" s="64">
        <v>3500</v>
      </c>
      <c r="J21" s="64">
        <v>4000</v>
      </c>
      <c r="K21" s="47">
        <v>45200</v>
      </c>
      <c r="L21" s="47">
        <v>48364</v>
      </c>
      <c r="M21" s="42" t="s">
        <v>164</v>
      </c>
      <c r="N21" s="195" t="s">
        <v>115</v>
      </c>
      <c r="O21" s="39"/>
    </row>
    <row r="22" spans="1:15" customFormat="1" ht="108.75" customHeight="1" x14ac:dyDescent="0.25">
      <c r="A22" s="38" t="s">
        <v>148</v>
      </c>
      <c r="B22" s="38" t="s">
        <v>367</v>
      </c>
      <c r="C22" s="195"/>
      <c r="D22" s="195"/>
      <c r="E22" s="46" t="s">
        <v>103</v>
      </c>
      <c r="F22" s="47">
        <v>39700</v>
      </c>
      <c r="G22" s="47">
        <f t="shared" si="0"/>
        <v>40000</v>
      </c>
      <c r="H22" s="47">
        <v>15000</v>
      </c>
      <c r="I22" s="64">
        <v>0</v>
      </c>
      <c r="J22" s="64">
        <v>0</v>
      </c>
      <c r="K22" s="47">
        <v>12500</v>
      </c>
      <c r="L22" s="47">
        <v>12500</v>
      </c>
      <c r="M22" s="42" t="s">
        <v>164</v>
      </c>
      <c r="N22" s="195"/>
      <c r="O22" s="39"/>
    </row>
    <row r="23" spans="1:15" customFormat="1" ht="108.75" customHeight="1" x14ac:dyDescent="0.25">
      <c r="A23" s="42" t="s">
        <v>149</v>
      </c>
      <c r="B23" s="42" t="s">
        <v>116</v>
      </c>
      <c r="C23" s="42" t="s">
        <v>117</v>
      </c>
      <c r="D23" s="42" t="s">
        <v>118</v>
      </c>
      <c r="E23" s="40" t="s">
        <v>103</v>
      </c>
      <c r="F23" s="41">
        <v>10000</v>
      </c>
      <c r="G23" s="41">
        <f>I23+H23+J23+K23+L23</f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2" t="s">
        <v>164</v>
      </c>
      <c r="N23" s="42" t="s">
        <v>117</v>
      </c>
      <c r="O23" s="39"/>
    </row>
    <row r="24" spans="1:15" customFormat="1" ht="156.75" customHeight="1" x14ac:dyDescent="0.25">
      <c r="A24" s="38" t="s">
        <v>150</v>
      </c>
      <c r="B24" s="38" t="s">
        <v>94</v>
      </c>
      <c r="C24" s="195" t="s">
        <v>119</v>
      </c>
      <c r="D24" s="195" t="s">
        <v>106</v>
      </c>
      <c r="E24" s="46" t="s">
        <v>103</v>
      </c>
      <c r="F24" s="47">
        <v>5716.13</v>
      </c>
      <c r="G24" s="47">
        <f>SUM(H24:L24)</f>
        <v>24885.5</v>
      </c>
      <c r="H24" s="47">
        <v>1966.25</v>
      </c>
      <c r="I24" s="64">
        <v>0</v>
      </c>
      <c r="J24" s="64">
        <v>0</v>
      </c>
      <c r="K24" s="47">
        <v>11419.25</v>
      </c>
      <c r="L24" s="47">
        <v>11500</v>
      </c>
      <c r="M24" s="42" t="s">
        <v>164</v>
      </c>
      <c r="N24" s="195" t="s">
        <v>119</v>
      </c>
    </row>
    <row r="25" spans="1:15" customFormat="1" ht="38.25" x14ac:dyDescent="0.25">
      <c r="A25" s="38" t="s">
        <v>151</v>
      </c>
      <c r="B25" s="38" t="s">
        <v>78</v>
      </c>
      <c r="C25" s="195"/>
      <c r="D25" s="195"/>
      <c r="E25" s="46" t="s">
        <v>103</v>
      </c>
      <c r="F25" s="47">
        <v>3822.22</v>
      </c>
      <c r="G25" s="47">
        <f t="shared" ref="G25:G30" si="1">H25+I25+J25+K25+L25</f>
        <v>903.67</v>
      </c>
      <c r="H25" s="47">
        <v>256.61</v>
      </c>
      <c r="I25" s="64">
        <v>0</v>
      </c>
      <c r="J25" s="64">
        <v>0</v>
      </c>
      <c r="K25" s="47">
        <v>323.52999999999997</v>
      </c>
      <c r="L25" s="47">
        <v>323.52999999999997</v>
      </c>
      <c r="M25" s="42" t="s">
        <v>164</v>
      </c>
      <c r="N25" s="195"/>
    </row>
    <row r="26" spans="1:15" customFormat="1" ht="100.5" customHeight="1" x14ac:dyDescent="0.25">
      <c r="A26" s="38" t="s">
        <v>152</v>
      </c>
      <c r="B26" s="38" t="s">
        <v>95</v>
      </c>
      <c r="C26" s="195" t="s">
        <v>120</v>
      </c>
      <c r="D26" s="195" t="s">
        <v>106</v>
      </c>
      <c r="E26" s="46" t="s">
        <v>103</v>
      </c>
      <c r="F26" s="47">
        <v>7590.31</v>
      </c>
      <c r="G26" s="47">
        <f t="shared" si="1"/>
        <v>22572.080000000002</v>
      </c>
      <c r="H26" s="47">
        <v>7704.28</v>
      </c>
      <c r="I26" s="64">
        <v>0</v>
      </c>
      <c r="J26" s="64">
        <v>0</v>
      </c>
      <c r="K26" s="47">
        <v>7217.8</v>
      </c>
      <c r="L26" s="47">
        <v>7650</v>
      </c>
      <c r="M26" s="42" t="s">
        <v>164</v>
      </c>
      <c r="N26" s="195" t="s">
        <v>120</v>
      </c>
    </row>
    <row r="27" spans="1:15" customFormat="1" ht="63.75" x14ac:dyDescent="0.25">
      <c r="A27" s="38" t="s">
        <v>153</v>
      </c>
      <c r="B27" s="38" t="s">
        <v>121</v>
      </c>
      <c r="C27" s="195"/>
      <c r="D27" s="195"/>
      <c r="E27" s="46" t="s">
        <v>103</v>
      </c>
      <c r="F27" s="47">
        <v>6959.4</v>
      </c>
      <c r="G27" s="47">
        <f>H27+I27+J27+K27+L27</f>
        <v>20439.98</v>
      </c>
      <c r="H27" s="47">
        <v>7042.8</v>
      </c>
      <c r="I27" s="64">
        <v>0</v>
      </c>
      <c r="J27" s="64">
        <v>0</v>
      </c>
      <c r="K27" s="47">
        <v>6697.18</v>
      </c>
      <c r="L27" s="47">
        <v>6700</v>
      </c>
      <c r="M27" s="42" t="s">
        <v>164</v>
      </c>
      <c r="N27" s="195"/>
    </row>
    <row r="28" spans="1:15" customFormat="1" ht="167.25" customHeight="1" x14ac:dyDescent="0.25">
      <c r="A28" s="38" t="s">
        <v>154</v>
      </c>
      <c r="B28" s="38" t="s">
        <v>96</v>
      </c>
      <c r="C28" s="195" t="s">
        <v>122</v>
      </c>
      <c r="D28" s="195" t="s">
        <v>106</v>
      </c>
      <c r="E28" s="46" t="s">
        <v>103</v>
      </c>
      <c r="F28" s="47">
        <v>1849.18</v>
      </c>
      <c r="G28" s="47">
        <f t="shared" si="1"/>
        <v>5289.52</v>
      </c>
      <c r="H28" s="47">
        <v>692.26</v>
      </c>
      <c r="I28" s="64">
        <v>0</v>
      </c>
      <c r="J28" s="64">
        <v>0</v>
      </c>
      <c r="K28" s="47">
        <v>2288.2600000000002</v>
      </c>
      <c r="L28" s="47">
        <v>2309</v>
      </c>
      <c r="M28" s="42" t="s">
        <v>164</v>
      </c>
      <c r="N28" s="195" t="s">
        <v>122</v>
      </c>
    </row>
    <row r="29" spans="1:15" customFormat="1" ht="51" x14ac:dyDescent="0.25">
      <c r="A29" s="38" t="s">
        <v>155</v>
      </c>
      <c r="B29" s="38" t="s">
        <v>123</v>
      </c>
      <c r="C29" s="195"/>
      <c r="D29" s="195"/>
      <c r="E29" s="46" t="s">
        <v>103</v>
      </c>
      <c r="F29" s="47">
        <v>0</v>
      </c>
      <c r="G29" s="47">
        <f t="shared" si="1"/>
        <v>136</v>
      </c>
      <c r="H29" s="47">
        <v>0</v>
      </c>
      <c r="I29" s="64">
        <v>0</v>
      </c>
      <c r="J29" s="64">
        <v>0</v>
      </c>
      <c r="K29" s="47">
        <v>68</v>
      </c>
      <c r="L29" s="47">
        <v>68</v>
      </c>
      <c r="M29" s="42" t="s">
        <v>164</v>
      </c>
      <c r="N29" s="195"/>
    </row>
    <row r="30" spans="1:15" customFormat="1" ht="38.25" x14ac:dyDescent="0.25">
      <c r="A30" s="38" t="s">
        <v>156</v>
      </c>
      <c r="B30" s="38" t="s">
        <v>97</v>
      </c>
      <c r="C30" s="195" t="s">
        <v>124</v>
      </c>
      <c r="D30" s="195" t="s">
        <v>106</v>
      </c>
      <c r="E30" s="46" t="s">
        <v>103</v>
      </c>
      <c r="F30" s="47">
        <v>624.16</v>
      </c>
      <c r="G30" s="47">
        <f t="shared" si="1"/>
        <v>2289.1799999999998</v>
      </c>
      <c r="H30" s="47">
        <v>521.02</v>
      </c>
      <c r="I30" s="64">
        <v>0</v>
      </c>
      <c r="J30" s="64">
        <v>0</v>
      </c>
      <c r="K30" s="47">
        <v>884.08</v>
      </c>
      <c r="L30" s="47">
        <v>884.08</v>
      </c>
      <c r="M30" s="42" t="s">
        <v>164</v>
      </c>
      <c r="N30" s="195" t="s">
        <v>124</v>
      </c>
    </row>
    <row r="31" spans="1:15" customFormat="1" ht="78" customHeight="1" x14ac:dyDescent="0.25">
      <c r="A31" s="38" t="s">
        <v>157</v>
      </c>
      <c r="B31" s="38" t="s">
        <v>80</v>
      </c>
      <c r="C31" s="195"/>
      <c r="D31" s="195"/>
      <c r="E31" s="46" t="s">
        <v>103</v>
      </c>
      <c r="F31" s="47">
        <v>0</v>
      </c>
      <c r="G31" s="47">
        <f>SUM(H31:L31)</f>
        <v>36.17</v>
      </c>
      <c r="H31" s="47">
        <v>36.17</v>
      </c>
      <c r="I31" s="64">
        <v>0</v>
      </c>
      <c r="J31" s="64">
        <v>0</v>
      </c>
      <c r="K31" s="47">
        <v>0</v>
      </c>
      <c r="L31" s="47">
        <v>0</v>
      </c>
      <c r="M31" s="42" t="s">
        <v>164</v>
      </c>
      <c r="N31" s="195"/>
    </row>
    <row r="32" spans="1:15" customFormat="1" ht="63.75" x14ac:dyDescent="0.25">
      <c r="A32" s="38" t="s">
        <v>158</v>
      </c>
      <c r="B32" s="38" t="s">
        <v>98</v>
      </c>
      <c r="C32" s="38" t="s">
        <v>125</v>
      </c>
      <c r="D32" s="38" t="s">
        <v>106</v>
      </c>
      <c r="E32" s="46" t="s">
        <v>103</v>
      </c>
      <c r="F32" s="47">
        <v>0</v>
      </c>
      <c r="G32" s="47">
        <f>SUM(H32:L32)</f>
        <v>2000</v>
      </c>
      <c r="H32" s="47">
        <v>0</v>
      </c>
      <c r="I32" s="64">
        <v>0</v>
      </c>
      <c r="J32" s="64">
        <v>0</v>
      </c>
      <c r="K32" s="47">
        <v>1000</v>
      </c>
      <c r="L32" s="47">
        <v>1000</v>
      </c>
      <c r="M32" s="42" t="s">
        <v>164</v>
      </c>
      <c r="N32" s="38" t="s">
        <v>125</v>
      </c>
    </row>
    <row r="33" spans="1:14" customFormat="1" ht="38.25" x14ac:dyDescent="0.25">
      <c r="A33" s="38" t="s">
        <v>159</v>
      </c>
      <c r="B33" s="38" t="s">
        <v>99</v>
      </c>
      <c r="C33" s="38" t="s">
        <v>126</v>
      </c>
      <c r="D33" s="38" t="s">
        <v>106</v>
      </c>
      <c r="E33" s="46" t="s">
        <v>103</v>
      </c>
      <c r="F33" s="47">
        <v>195.88</v>
      </c>
      <c r="G33" s="47">
        <f>H33+I33+J33+K33+L33</f>
        <v>587.64</v>
      </c>
      <c r="H33" s="47">
        <v>195.88</v>
      </c>
      <c r="I33" s="64">
        <v>0</v>
      </c>
      <c r="J33" s="64">
        <v>0</v>
      </c>
      <c r="K33" s="47">
        <v>195.88</v>
      </c>
      <c r="L33" s="47">
        <v>195.88</v>
      </c>
      <c r="M33" s="42" t="s">
        <v>164</v>
      </c>
      <c r="N33" s="38" t="s">
        <v>126</v>
      </c>
    </row>
    <row r="34" spans="1:14" customFormat="1" ht="153" x14ac:dyDescent="0.25">
      <c r="A34" s="38" t="s">
        <v>160</v>
      </c>
      <c r="B34" s="38" t="s">
        <v>127</v>
      </c>
      <c r="C34" s="38" t="s">
        <v>128</v>
      </c>
      <c r="D34" s="38" t="s">
        <v>106</v>
      </c>
      <c r="E34" s="46" t="s">
        <v>103</v>
      </c>
      <c r="F34" s="47">
        <v>17381.7</v>
      </c>
      <c r="G34" s="47">
        <f>H34+I34+J34+K34+L34</f>
        <v>73370.399999999994</v>
      </c>
      <c r="H34" s="49">
        <f>15358.4-825</f>
        <v>14533.4</v>
      </c>
      <c r="I34" s="64">
        <v>10000</v>
      </c>
      <c r="J34" s="64">
        <v>10000</v>
      </c>
      <c r="K34" s="47">
        <v>18220</v>
      </c>
      <c r="L34" s="47">
        <v>20617</v>
      </c>
      <c r="M34" s="42" t="s">
        <v>164</v>
      </c>
      <c r="N34" s="38" t="s">
        <v>128</v>
      </c>
    </row>
    <row r="35" spans="1:14" customFormat="1" ht="156.75" customHeight="1" x14ac:dyDescent="0.25">
      <c r="A35" s="38" t="s">
        <v>161</v>
      </c>
      <c r="B35" s="38" t="s">
        <v>133</v>
      </c>
      <c r="C35" s="38" t="s">
        <v>135</v>
      </c>
      <c r="D35" s="38" t="s">
        <v>106</v>
      </c>
      <c r="E35" s="46" t="s">
        <v>103</v>
      </c>
      <c r="F35" s="47">
        <v>1495.9</v>
      </c>
      <c r="G35" s="50">
        <f t="shared" ref="G35:G39" si="2">SUM(H35:L35)</f>
        <v>2976.5</v>
      </c>
      <c r="H35" s="47">
        <f>1496.4-15.4</f>
        <v>1481</v>
      </c>
      <c r="I35" s="64">
        <v>1495.5</v>
      </c>
      <c r="J35" s="64">
        <v>0</v>
      </c>
      <c r="K35" s="47">
        <v>0</v>
      </c>
      <c r="L35" s="47">
        <v>0</v>
      </c>
      <c r="M35" s="42" t="s">
        <v>164</v>
      </c>
      <c r="N35" s="38" t="s">
        <v>135</v>
      </c>
    </row>
    <row r="36" spans="1:14" customFormat="1" ht="71.25" customHeight="1" x14ac:dyDescent="0.25">
      <c r="A36" s="38" t="s">
        <v>162</v>
      </c>
      <c r="B36" s="38" t="s">
        <v>133</v>
      </c>
      <c r="C36" s="38" t="s">
        <v>135</v>
      </c>
      <c r="D36" s="38" t="s">
        <v>118</v>
      </c>
      <c r="E36" s="46" t="s">
        <v>103</v>
      </c>
      <c r="F36" s="47">
        <v>8379</v>
      </c>
      <c r="G36" s="50">
        <f t="shared" si="2"/>
        <v>6691.2</v>
      </c>
      <c r="H36" s="47">
        <v>3345.6</v>
      </c>
      <c r="I36" s="64">
        <v>3345.6</v>
      </c>
      <c r="J36" s="64">
        <v>0</v>
      </c>
      <c r="K36" s="47">
        <v>0</v>
      </c>
      <c r="L36" s="47">
        <v>0</v>
      </c>
      <c r="M36" s="42" t="s">
        <v>164</v>
      </c>
      <c r="N36" s="38" t="s">
        <v>135</v>
      </c>
    </row>
    <row r="37" spans="1:14" customFormat="1" ht="153" x14ac:dyDescent="0.25">
      <c r="A37" s="92" t="s">
        <v>163</v>
      </c>
      <c r="B37" s="90" t="s">
        <v>370</v>
      </c>
      <c r="C37" s="90" t="s">
        <v>371</v>
      </c>
      <c r="D37" s="90" t="s">
        <v>102</v>
      </c>
      <c r="E37" s="89" t="s">
        <v>103</v>
      </c>
      <c r="F37" s="91">
        <v>0</v>
      </c>
      <c r="G37" s="50">
        <f t="shared" si="2"/>
        <v>29899.1</v>
      </c>
      <c r="H37" s="91">
        <v>29899.1</v>
      </c>
      <c r="I37" s="91">
        <v>0</v>
      </c>
      <c r="J37" s="91">
        <v>0</v>
      </c>
      <c r="K37" s="91">
        <v>0</v>
      </c>
      <c r="L37" s="91">
        <v>0</v>
      </c>
      <c r="M37" s="42" t="s">
        <v>164</v>
      </c>
      <c r="N37" s="90" t="s">
        <v>371</v>
      </c>
    </row>
    <row r="38" spans="1:14" customFormat="1" ht="102" x14ac:dyDescent="0.25">
      <c r="A38" s="92">
        <v>22</v>
      </c>
      <c r="B38" s="90" t="s">
        <v>364</v>
      </c>
      <c r="C38" s="90" t="s">
        <v>372</v>
      </c>
      <c r="D38" s="90" t="s">
        <v>102</v>
      </c>
      <c r="E38" s="89" t="s">
        <v>103</v>
      </c>
      <c r="F38" s="91">
        <v>0</v>
      </c>
      <c r="G38" s="50">
        <f t="shared" si="2"/>
        <v>6500</v>
      </c>
      <c r="H38" s="91">
        <v>6500</v>
      </c>
      <c r="I38" s="91">
        <v>0</v>
      </c>
      <c r="J38" s="91">
        <v>0</v>
      </c>
      <c r="K38" s="91">
        <v>0</v>
      </c>
      <c r="L38" s="91">
        <v>0</v>
      </c>
      <c r="M38" s="42" t="s">
        <v>164</v>
      </c>
      <c r="N38" s="90" t="s">
        <v>372</v>
      </c>
    </row>
    <row r="39" spans="1:14" customFormat="1" ht="76.5" x14ac:dyDescent="0.25">
      <c r="A39" s="99">
        <v>23</v>
      </c>
      <c r="B39" s="97" t="s">
        <v>385</v>
      </c>
      <c r="C39" s="97" t="s">
        <v>386</v>
      </c>
      <c r="D39" s="97" t="s">
        <v>102</v>
      </c>
      <c r="E39" s="96" t="s">
        <v>103</v>
      </c>
      <c r="F39" s="98">
        <v>0</v>
      </c>
      <c r="G39" s="50">
        <f t="shared" si="2"/>
        <v>290.89999999999998</v>
      </c>
      <c r="H39" s="98">
        <v>290.89999999999998</v>
      </c>
      <c r="I39" s="98">
        <v>0</v>
      </c>
      <c r="J39" s="98">
        <v>0</v>
      </c>
      <c r="K39" s="98">
        <v>0</v>
      </c>
      <c r="L39" s="98">
        <v>0</v>
      </c>
      <c r="M39" s="42" t="s">
        <v>164</v>
      </c>
      <c r="N39" s="97" t="s">
        <v>386</v>
      </c>
    </row>
    <row r="40" spans="1:14" s="103" customFormat="1" ht="89.25" x14ac:dyDescent="0.25">
      <c r="A40" s="118">
        <v>24</v>
      </c>
      <c r="B40" s="108" t="s">
        <v>403</v>
      </c>
      <c r="C40" s="108" t="s">
        <v>404</v>
      </c>
      <c r="D40" s="108" t="s">
        <v>102</v>
      </c>
      <c r="E40" s="112" t="s">
        <v>103</v>
      </c>
      <c r="F40" s="49">
        <v>0</v>
      </c>
      <c r="G40" s="119">
        <f>H40+I40+J40+K40+L40</f>
        <v>950</v>
      </c>
      <c r="H40" s="49">
        <v>950</v>
      </c>
      <c r="I40" s="49">
        <v>0</v>
      </c>
      <c r="J40" s="49">
        <v>0</v>
      </c>
      <c r="K40" s="49">
        <v>0</v>
      </c>
      <c r="L40" s="49">
        <v>0</v>
      </c>
      <c r="M40" s="120" t="s">
        <v>164</v>
      </c>
      <c r="N40" s="108" t="s">
        <v>405</v>
      </c>
    </row>
    <row r="41" spans="1:14" x14ac:dyDescent="0.25">
      <c r="A41" s="182" t="s">
        <v>18</v>
      </c>
      <c r="B41" s="182"/>
      <c r="C41" s="182"/>
      <c r="D41" s="182"/>
      <c r="E41" s="182"/>
      <c r="F41" s="6">
        <f>F9+F10+F12+F13+F15+F16+F17+F18+F19+F21+F23+F24+F26+F28+F30+F32+F33+F34+F35+F36+F37+F38+F39</f>
        <v>159917.19</v>
      </c>
      <c r="G41" s="6">
        <f t="shared" ref="G41:L41" si="3">G9+G10+G12+G13+G15+G16+G17+G18+G19+G21+G23+G24+G26+G28+G30+G32+G33+G34+G35+G36+G37+G38+G39</f>
        <v>463991.00000000006</v>
      </c>
      <c r="H41" s="6">
        <f>H9+H10+H12+H13+H15+H16+H17+H18+H19+H21+H23+H24+H26+H28+H30+H32+H33+H34+H35+H36+H37+H38+H39+H40</f>
        <v>140091.5</v>
      </c>
      <c r="I41" s="6">
        <f t="shared" si="3"/>
        <v>27861.599999999999</v>
      </c>
      <c r="J41" s="6">
        <f t="shared" si="3"/>
        <v>25645.9</v>
      </c>
      <c r="K41" s="6">
        <f t="shared" si="3"/>
        <v>132362</v>
      </c>
      <c r="L41" s="6">
        <f t="shared" si="3"/>
        <v>138980</v>
      </c>
      <c r="M41" s="54" t="s">
        <v>33</v>
      </c>
      <c r="N41" s="45" t="s">
        <v>33</v>
      </c>
    </row>
    <row r="42" spans="1:14" x14ac:dyDescent="0.25">
      <c r="A42" s="182" t="s">
        <v>175</v>
      </c>
      <c r="B42" s="182"/>
      <c r="C42" s="182"/>
      <c r="D42" s="182"/>
      <c r="E42" s="182"/>
      <c r="F42" s="6">
        <f t="shared" ref="F42:L42" si="4">F41-F36</f>
        <v>151538.19</v>
      </c>
      <c r="G42" s="6">
        <f t="shared" si="4"/>
        <v>457299.80000000005</v>
      </c>
      <c r="H42" s="6">
        <f t="shared" si="4"/>
        <v>136745.9</v>
      </c>
      <c r="I42" s="6">
        <f t="shared" si="4"/>
        <v>24516</v>
      </c>
      <c r="J42" s="6">
        <f t="shared" si="4"/>
        <v>25645.9</v>
      </c>
      <c r="K42" s="6">
        <f t="shared" si="4"/>
        <v>132362</v>
      </c>
      <c r="L42" s="6">
        <f t="shared" si="4"/>
        <v>138980</v>
      </c>
      <c r="M42" s="54" t="s">
        <v>33</v>
      </c>
      <c r="N42" s="53" t="s">
        <v>33</v>
      </c>
    </row>
    <row r="43" spans="1:14" x14ac:dyDescent="0.25">
      <c r="A43" s="182" t="s">
        <v>178</v>
      </c>
      <c r="B43" s="182"/>
      <c r="C43" s="182"/>
      <c r="D43" s="182"/>
      <c r="E43" s="182"/>
      <c r="F43" s="6">
        <f t="shared" ref="F43:L43" si="5">F36</f>
        <v>8379</v>
      </c>
      <c r="G43" s="6">
        <f t="shared" si="5"/>
        <v>6691.2</v>
      </c>
      <c r="H43" s="6">
        <f t="shared" si="5"/>
        <v>3345.6</v>
      </c>
      <c r="I43" s="6">
        <f t="shared" si="5"/>
        <v>3345.6</v>
      </c>
      <c r="J43" s="6">
        <f t="shared" si="5"/>
        <v>0</v>
      </c>
      <c r="K43" s="6">
        <f t="shared" si="5"/>
        <v>0</v>
      </c>
      <c r="L43" s="6">
        <f t="shared" si="5"/>
        <v>0</v>
      </c>
      <c r="M43" s="54" t="s">
        <v>33</v>
      </c>
      <c r="N43" s="53" t="s">
        <v>33</v>
      </c>
    </row>
    <row r="44" spans="1:14" x14ac:dyDescent="0.25">
      <c r="A44" s="65"/>
      <c r="B44" s="65"/>
      <c r="C44" s="65"/>
      <c r="D44" s="65"/>
      <c r="E44" s="65"/>
      <c r="F44" s="32"/>
      <c r="G44" s="32"/>
      <c r="H44" s="32"/>
      <c r="I44" s="32"/>
      <c r="J44" s="32"/>
      <c r="K44" s="32"/>
      <c r="L44" s="32"/>
      <c r="M44" s="63"/>
      <c r="N44" s="30"/>
    </row>
    <row r="45" spans="1:14" x14ac:dyDescent="0.25">
      <c r="A45" s="65"/>
      <c r="B45" s="65"/>
      <c r="C45" s="65"/>
      <c r="D45" s="65"/>
      <c r="E45" s="65"/>
      <c r="F45" s="32"/>
      <c r="G45" s="32"/>
      <c r="H45" s="32"/>
      <c r="I45" s="32"/>
      <c r="J45" s="32"/>
      <c r="K45" s="32"/>
      <c r="L45" s="32"/>
      <c r="M45" s="63"/>
      <c r="N45" s="30"/>
    </row>
    <row r="46" spans="1:14" x14ac:dyDescent="0.25">
      <c r="A46" s="65"/>
      <c r="B46" s="65"/>
      <c r="C46" s="65"/>
      <c r="D46" s="65"/>
      <c r="E46" s="65"/>
      <c r="F46" s="32"/>
      <c r="G46" s="32"/>
      <c r="H46" s="32"/>
      <c r="I46" s="32"/>
      <c r="J46" s="32"/>
      <c r="K46" s="32"/>
      <c r="L46" s="32"/>
      <c r="M46" s="63"/>
      <c r="N46" s="30"/>
    </row>
    <row r="47" spans="1:14" x14ac:dyDescent="0.25">
      <c r="A47" s="65"/>
      <c r="B47" s="65"/>
      <c r="C47" s="65"/>
      <c r="D47" s="65"/>
      <c r="E47" s="65"/>
      <c r="F47" s="32"/>
      <c r="G47" s="32"/>
      <c r="H47" s="32"/>
      <c r="I47" s="32"/>
      <c r="J47" s="32"/>
      <c r="K47" s="32"/>
      <c r="L47" s="154" t="s">
        <v>363</v>
      </c>
      <c r="M47" s="154"/>
      <c r="N47" s="154"/>
    </row>
    <row r="48" spans="1:14" x14ac:dyDescent="0.25">
      <c r="A48" s="65"/>
      <c r="B48" s="65"/>
      <c r="C48" s="65"/>
      <c r="D48" s="65"/>
      <c r="E48" s="65"/>
      <c r="F48" s="32"/>
      <c r="G48" s="32"/>
      <c r="H48" s="32"/>
      <c r="I48" s="32"/>
      <c r="J48" s="32"/>
      <c r="K48" s="32"/>
      <c r="L48" s="32"/>
      <c r="M48" s="63"/>
      <c r="N48" s="30"/>
    </row>
    <row r="49" spans="1:14" x14ac:dyDescent="0.25">
      <c r="A49" s="169" t="s">
        <v>174</v>
      </c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</row>
    <row r="50" spans="1:14" x14ac:dyDescent="0.25">
      <c r="A50" s="169"/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</row>
    <row r="51" spans="1:14" x14ac:dyDescent="0.25">
      <c r="A51" s="169"/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</row>
    <row r="53" spans="1:14" ht="35.25" customHeight="1" x14ac:dyDescent="0.25">
      <c r="A53" s="192" t="s">
        <v>23</v>
      </c>
      <c r="B53" s="193" t="s">
        <v>48</v>
      </c>
      <c r="C53" s="193" t="s">
        <v>56</v>
      </c>
      <c r="D53" s="193" t="s">
        <v>49</v>
      </c>
      <c r="E53" s="193" t="s">
        <v>50</v>
      </c>
      <c r="F53" s="193" t="s">
        <v>51</v>
      </c>
      <c r="G53" s="193" t="s">
        <v>52</v>
      </c>
      <c r="H53" s="192" t="s">
        <v>53</v>
      </c>
      <c r="I53" s="192"/>
      <c r="J53" s="192"/>
      <c r="K53" s="192"/>
      <c r="L53" s="192"/>
      <c r="M53" s="193" t="s">
        <v>54</v>
      </c>
      <c r="N53" s="193" t="s">
        <v>55</v>
      </c>
    </row>
    <row r="54" spans="1:14" ht="55.5" customHeight="1" x14ac:dyDescent="0.25">
      <c r="A54" s="192"/>
      <c r="B54" s="193"/>
      <c r="C54" s="193"/>
      <c r="D54" s="193"/>
      <c r="E54" s="193"/>
      <c r="F54" s="193"/>
      <c r="G54" s="193"/>
      <c r="H54" s="15" t="s">
        <v>13</v>
      </c>
      <c r="I54" s="15" t="s">
        <v>14</v>
      </c>
      <c r="J54" s="15" t="s">
        <v>15</v>
      </c>
      <c r="K54" s="15" t="s">
        <v>16</v>
      </c>
      <c r="L54" s="15" t="s">
        <v>17</v>
      </c>
      <c r="M54" s="193"/>
      <c r="N54" s="193"/>
    </row>
    <row r="55" spans="1:14" x14ac:dyDescent="0.25">
      <c r="A55" s="15">
        <v>1</v>
      </c>
      <c r="B55" s="15">
        <v>2</v>
      </c>
      <c r="C55" s="15">
        <v>3</v>
      </c>
      <c r="D55" s="15">
        <v>4</v>
      </c>
      <c r="E55" s="15">
        <v>5</v>
      </c>
      <c r="F55" s="15">
        <v>6</v>
      </c>
      <c r="G55" s="15">
        <v>7</v>
      </c>
      <c r="H55" s="16">
        <v>8</v>
      </c>
      <c r="I55" s="16">
        <v>9</v>
      </c>
      <c r="J55" s="16">
        <v>10</v>
      </c>
      <c r="K55" s="16">
        <v>11</v>
      </c>
      <c r="L55" s="16">
        <v>12</v>
      </c>
      <c r="M55" s="15">
        <v>13</v>
      </c>
      <c r="N55" s="15">
        <v>14</v>
      </c>
    </row>
    <row r="56" spans="1:14" ht="183.75" customHeight="1" x14ac:dyDescent="0.25">
      <c r="A56" s="17">
        <v>1</v>
      </c>
      <c r="B56" s="18" t="s">
        <v>221</v>
      </c>
      <c r="C56" s="18" t="s">
        <v>57</v>
      </c>
      <c r="D56" s="18" t="s">
        <v>25</v>
      </c>
      <c r="E56" s="19" t="s">
        <v>58</v>
      </c>
      <c r="F56" s="20">
        <v>15725.2</v>
      </c>
      <c r="G56" s="20">
        <v>139375.9</v>
      </c>
      <c r="H56" s="20">
        <v>24523.200000000001</v>
      </c>
      <c r="I56" s="20">
        <v>26095.200000000001</v>
      </c>
      <c r="J56" s="20">
        <v>27767.9</v>
      </c>
      <c r="K56" s="20">
        <v>29547.8</v>
      </c>
      <c r="L56" s="20">
        <v>31441.8</v>
      </c>
      <c r="M56" s="73" t="s">
        <v>210</v>
      </c>
      <c r="N56" s="18" t="s">
        <v>59</v>
      </c>
    </row>
    <row r="57" spans="1:14" ht="38.25" customHeight="1" x14ac:dyDescent="0.25">
      <c r="A57" s="186">
        <v>2</v>
      </c>
      <c r="B57" s="183" t="s">
        <v>44</v>
      </c>
      <c r="C57" s="183" t="s">
        <v>60</v>
      </c>
      <c r="D57" s="69" t="s">
        <v>208</v>
      </c>
      <c r="E57" s="189" t="s">
        <v>58</v>
      </c>
      <c r="F57" s="20">
        <v>0</v>
      </c>
      <c r="G57" s="20">
        <f>SUM(H57:L57)</f>
        <v>3116.8</v>
      </c>
      <c r="H57" s="20">
        <f>'Обоснование Финансовых ресурсов'!D89</f>
        <v>3116.8</v>
      </c>
      <c r="I57" s="20">
        <v>0</v>
      </c>
      <c r="J57" s="20" t="s">
        <v>203</v>
      </c>
      <c r="K57" s="20" t="s">
        <v>203</v>
      </c>
      <c r="L57" s="20" t="s">
        <v>203</v>
      </c>
      <c r="M57" s="183" t="s">
        <v>210</v>
      </c>
      <c r="N57" s="183" t="s">
        <v>61</v>
      </c>
    </row>
    <row r="58" spans="1:14" ht="47.25" x14ac:dyDescent="0.25">
      <c r="A58" s="187"/>
      <c r="B58" s="184"/>
      <c r="C58" s="184"/>
      <c r="D58" s="70" t="s">
        <v>118</v>
      </c>
      <c r="E58" s="190"/>
      <c r="F58" s="20">
        <v>0</v>
      </c>
      <c r="G58" s="20">
        <f t="shared" ref="G58:G61" si="6">SUM(H58:L58)</f>
        <v>3116.8</v>
      </c>
      <c r="H58" s="20">
        <f>'Обоснование Финансовых ресурсов'!D90</f>
        <v>3116.8</v>
      </c>
      <c r="I58" s="20">
        <v>0</v>
      </c>
      <c r="J58" s="20" t="s">
        <v>203</v>
      </c>
      <c r="K58" s="20" t="s">
        <v>203</v>
      </c>
      <c r="L58" s="20" t="s">
        <v>203</v>
      </c>
      <c r="M58" s="184"/>
      <c r="N58" s="184"/>
    </row>
    <row r="59" spans="1:14" ht="47.25" x14ac:dyDescent="0.25">
      <c r="A59" s="187"/>
      <c r="B59" s="184"/>
      <c r="C59" s="184"/>
      <c r="D59" s="70" t="s">
        <v>25</v>
      </c>
      <c r="E59" s="190"/>
      <c r="F59" s="20">
        <v>0</v>
      </c>
      <c r="G59" s="20">
        <f t="shared" si="6"/>
        <v>4155.7</v>
      </c>
      <c r="H59" s="20">
        <f>'Обоснование Финансовых ресурсов'!D91</f>
        <v>4155.7</v>
      </c>
      <c r="I59" s="20">
        <v>0</v>
      </c>
      <c r="J59" s="20" t="s">
        <v>203</v>
      </c>
      <c r="K59" s="20" t="s">
        <v>203</v>
      </c>
      <c r="L59" s="20" t="s">
        <v>203</v>
      </c>
      <c r="M59" s="184"/>
      <c r="N59" s="184"/>
    </row>
    <row r="60" spans="1:14" ht="42" customHeight="1" x14ac:dyDescent="0.25">
      <c r="A60" s="187"/>
      <c r="B60" s="184"/>
      <c r="C60" s="184"/>
      <c r="D60" s="70" t="s">
        <v>209</v>
      </c>
      <c r="E60" s="190"/>
      <c r="F60" s="20">
        <v>11409.2</v>
      </c>
      <c r="G60" s="20">
        <f t="shared" si="6"/>
        <v>391240.49</v>
      </c>
      <c r="H60" s="20">
        <f>'Обоснование Финансовых ресурсов'!D92</f>
        <v>215096.3</v>
      </c>
      <c r="I60" s="20">
        <v>176144.19</v>
      </c>
      <c r="J60" s="20" t="s">
        <v>203</v>
      </c>
      <c r="K60" s="20" t="s">
        <v>203</v>
      </c>
      <c r="L60" s="20" t="s">
        <v>203</v>
      </c>
      <c r="M60" s="184"/>
      <c r="N60" s="184"/>
    </row>
    <row r="61" spans="1:14" ht="30" customHeight="1" x14ac:dyDescent="0.25">
      <c r="A61" s="188"/>
      <c r="B61" s="185"/>
      <c r="C61" s="185"/>
      <c r="D61" s="70" t="s">
        <v>18</v>
      </c>
      <c r="E61" s="191"/>
      <c r="F61" s="20">
        <v>11409.2</v>
      </c>
      <c r="G61" s="20">
        <f t="shared" si="6"/>
        <v>401629.79</v>
      </c>
      <c r="H61" s="20">
        <f>SUM(H57:H60)</f>
        <v>225485.59999999998</v>
      </c>
      <c r="I61" s="20">
        <f>SUM(I57:I60)</f>
        <v>176144.19</v>
      </c>
      <c r="J61" s="20" t="s">
        <v>203</v>
      </c>
      <c r="K61" s="20" t="s">
        <v>203</v>
      </c>
      <c r="L61" s="20" t="s">
        <v>203</v>
      </c>
      <c r="M61" s="185"/>
      <c r="N61" s="185"/>
    </row>
    <row r="62" spans="1:14" ht="179.25" x14ac:dyDescent="0.25">
      <c r="A62" s="15">
        <v>3</v>
      </c>
      <c r="B62" s="18" t="s">
        <v>62</v>
      </c>
      <c r="C62" s="18" t="s">
        <v>63</v>
      </c>
      <c r="D62" s="18" t="s">
        <v>25</v>
      </c>
      <c r="E62" s="58">
        <v>43830</v>
      </c>
      <c r="F62" s="20">
        <v>638</v>
      </c>
      <c r="G62" s="20">
        <f>SUM(H62:L62)</f>
        <v>1500</v>
      </c>
      <c r="H62" s="20">
        <v>1500</v>
      </c>
      <c r="I62" s="20">
        <v>0</v>
      </c>
      <c r="J62" s="20">
        <v>0</v>
      </c>
      <c r="K62" s="20">
        <v>0</v>
      </c>
      <c r="L62" s="20">
        <v>0</v>
      </c>
      <c r="M62" s="73" t="s">
        <v>210</v>
      </c>
      <c r="N62" s="18" t="s">
        <v>64</v>
      </c>
    </row>
    <row r="63" spans="1:14" ht="115.5" x14ac:dyDescent="0.25">
      <c r="A63" s="15">
        <v>4</v>
      </c>
      <c r="B63" s="18" t="s">
        <v>375</v>
      </c>
      <c r="C63" s="18" t="s">
        <v>375</v>
      </c>
      <c r="D63" s="18" t="s">
        <v>25</v>
      </c>
      <c r="E63" s="58">
        <v>42369</v>
      </c>
      <c r="F63" s="20">
        <v>0</v>
      </c>
      <c r="G63" s="20">
        <f>SUM(H63:L63)</f>
        <v>436.5</v>
      </c>
      <c r="H63" s="20">
        <v>436.5</v>
      </c>
      <c r="I63" s="20">
        <v>0</v>
      </c>
      <c r="J63" s="20">
        <v>0</v>
      </c>
      <c r="K63" s="20">
        <v>0</v>
      </c>
      <c r="L63" s="20">
        <v>0</v>
      </c>
      <c r="M63" s="73" t="s">
        <v>210</v>
      </c>
      <c r="N63" s="18" t="s">
        <v>376</v>
      </c>
    </row>
    <row r="64" spans="1:14" ht="90" x14ac:dyDescent="0.25">
      <c r="A64" s="15">
        <v>5</v>
      </c>
      <c r="B64" s="18" t="s">
        <v>380</v>
      </c>
      <c r="C64" s="18" t="s">
        <v>381</v>
      </c>
      <c r="D64" s="18" t="s">
        <v>25</v>
      </c>
      <c r="E64" s="58">
        <v>42369</v>
      </c>
      <c r="F64" s="20">
        <v>0</v>
      </c>
      <c r="G64" s="20">
        <f>SUM(H64:L64)</f>
        <v>500</v>
      </c>
      <c r="H64" s="20">
        <v>500</v>
      </c>
      <c r="I64" s="20">
        <v>0</v>
      </c>
      <c r="J64" s="20">
        <v>0</v>
      </c>
      <c r="K64" s="20">
        <v>0</v>
      </c>
      <c r="L64" s="20">
        <v>0</v>
      </c>
      <c r="M64" s="73"/>
      <c r="N64" s="18"/>
    </row>
    <row r="65" spans="1:14" x14ac:dyDescent="0.25">
      <c r="A65" s="197" t="s">
        <v>18</v>
      </c>
      <c r="B65" s="197"/>
      <c r="C65" s="197"/>
      <c r="D65" s="197"/>
      <c r="E65" s="197"/>
      <c r="F65" s="59">
        <f>SUM(F56,F61,F62)</f>
        <v>27772.400000000001</v>
      </c>
      <c r="G65" s="59">
        <f>SUM(G56,G61,G62,G63)</f>
        <v>542942.18999999994</v>
      </c>
      <c r="H65" s="59">
        <f>SUM(H56,H61,H62,H63,H64)</f>
        <v>252445.3</v>
      </c>
      <c r="I65" s="59">
        <f t="shared" ref="I65:L65" si="7">SUM(I56,I61,I62)</f>
        <v>202239.39</v>
      </c>
      <c r="J65" s="59">
        <f t="shared" si="7"/>
        <v>27767.9</v>
      </c>
      <c r="K65" s="59">
        <f t="shared" si="7"/>
        <v>29547.8</v>
      </c>
      <c r="L65" s="59">
        <f t="shared" si="7"/>
        <v>31441.8</v>
      </c>
      <c r="M65" s="56" t="s">
        <v>33</v>
      </c>
      <c r="N65" s="56" t="s">
        <v>33</v>
      </c>
    </row>
    <row r="66" spans="1:14" x14ac:dyDescent="0.25">
      <c r="A66" s="182" t="s">
        <v>175</v>
      </c>
      <c r="B66" s="182"/>
      <c r="C66" s="182"/>
      <c r="D66" s="182"/>
      <c r="E66" s="182"/>
      <c r="F66" s="35">
        <f>SUM(F56,F59,F62)</f>
        <v>16363.2</v>
      </c>
      <c r="G66" s="35">
        <f>G56+G59+G62+G63</f>
        <v>145468.1</v>
      </c>
      <c r="H66" s="35">
        <f>H56+H59+H62+H63+H64</f>
        <v>31115.4</v>
      </c>
      <c r="I66" s="35">
        <f>SUM(I56,I59,I62)+I60-I61</f>
        <v>26095.200000000012</v>
      </c>
      <c r="J66" s="35">
        <f t="shared" ref="J66:L66" si="8">SUM(J56,J59,J62)</f>
        <v>27767.9</v>
      </c>
      <c r="K66" s="35">
        <f t="shared" si="8"/>
        <v>29547.8</v>
      </c>
      <c r="L66" s="35">
        <f t="shared" si="8"/>
        <v>31441.8</v>
      </c>
      <c r="M66" s="56" t="s">
        <v>33</v>
      </c>
      <c r="N66" s="56" t="s">
        <v>33</v>
      </c>
    </row>
    <row r="67" spans="1:14" x14ac:dyDescent="0.25">
      <c r="A67" s="182" t="s">
        <v>178</v>
      </c>
      <c r="B67" s="182"/>
      <c r="C67" s="182"/>
      <c r="D67" s="182"/>
      <c r="E67" s="182"/>
      <c r="F67" s="35">
        <v>0</v>
      </c>
      <c r="G67" s="35">
        <f>SUM(H67:L67)</f>
        <v>3636.3</v>
      </c>
      <c r="H67" s="35">
        <v>3636.3</v>
      </c>
      <c r="I67" s="35">
        <v>0</v>
      </c>
      <c r="J67" s="35">
        <v>0</v>
      </c>
      <c r="K67" s="35">
        <v>0</v>
      </c>
      <c r="L67" s="35">
        <v>0</v>
      </c>
      <c r="M67" s="56" t="s">
        <v>33</v>
      </c>
      <c r="N67" s="56" t="s">
        <v>33</v>
      </c>
    </row>
    <row r="68" spans="1:14" x14ac:dyDescent="0.25">
      <c r="A68" s="182" t="s">
        <v>211</v>
      </c>
      <c r="B68" s="182"/>
      <c r="C68" s="182"/>
      <c r="D68" s="182"/>
      <c r="E68" s="182"/>
      <c r="F68" s="35">
        <f>SUM(F57)</f>
        <v>0</v>
      </c>
      <c r="G68" s="35">
        <f t="shared" ref="G68:L68" si="9">SUM(G57)</f>
        <v>3116.8</v>
      </c>
      <c r="H68" s="35">
        <f t="shared" si="9"/>
        <v>3116.8</v>
      </c>
      <c r="I68" s="35">
        <f t="shared" si="9"/>
        <v>0</v>
      </c>
      <c r="J68" s="35">
        <f t="shared" si="9"/>
        <v>0</v>
      </c>
      <c r="K68" s="35">
        <f t="shared" si="9"/>
        <v>0</v>
      </c>
      <c r="L68" s="35">
        <f t="shared" si="9"/>
        <v>0</v>
      </c>
      <c r="M68" s="56" t="s">
        <v>33</v>
      </c>
      <c r="N68" s="56" t="s">
        <v>33</v>
      </c>
    </row>
    <row r="69" spans="1:14" x14ac:dyDescent="0.25">
      <c r="A69" s="182" t="s">
        <v>212</v>
      </c>
      <c r="B69" s="182"/>
      <c r="C69" s="182"/>
      <c r="D69" s="182"/>
      <c r="E69" s="182"/>
      <c r="F69" s="35">
        <f>F60</f>
        <v>11409.2</v>
      </c>
      <c r="G69" s="35">
        <f t="shared" ref="G69:H69" si="10">G60</f>
        <v>391240.49</v>
      </c>
      <c r="H69" s="35">
        <f t="shared" si="10"/>
        <v>215096.3</v>
      </c>
      <c r="I69" s="35">
        <f>I61</f>
        <v>176144.19</v>
      </c>
      <c r="J69" s="35">
        <v>0</v>
      </c>
      <c r="K69" s="35">
        <v>0</v>
      </c>
      <c r="L69" s="35">
        <v>0</v>
      </c>
      <c r="M69" s="56" t="s">
        <v>33</v>
      </c>
      <c r="N69" s="56" t="s">
        <v>33</v>
      </c>
    </row>
  </sheetData>
  <mergeCells count="73">
    <mergeCell ref="A41:E41"/>
    <mergeCell ref="N10:N11"/>
    <mergeCell ref="N28:N29"/>
    <mergeCell ref="N30:N31"/>
    <mergeCell ref="A65:E65"/>
    <mergeCell ref="C10:C11"/>
    <mergeCell ref="C28:C29"/>
    <mergeCell ref="C30:C31"/>
    <mergeCell ref="D10:D11"/>
    <mergeCell ref="D28:D29"/>
    <mergeCell ref="D30:D31"/>
    <mergeCell ref="N21:N22"/>
    <mergeCell ref="N24:N25"/>
    <mergeCell ref="N26:N27"/>
    <mergeCell ref="C21:C22"/>
    <mergeCell ref="D21:D22"/>
    <mergeCell ref="C24:C25"/>
    <mergeCell ref="D24:D25"/>
    <mergeCell ref="C26:C27"/>
    <mergeCell ref="D26:D27"/>
    <mergeCell ref="C19:C20"/>
    <mergeCell ref="D19:D20"/>
    <mergeCell ref="N19:N20"/>
    <mergeCell ref="G13:G14"/>
    <mergeCell ref="H13:H14"/>
    <mergeCell ref="I13:I14"/>
    <mergeCell ref="J13:J14"/>
    <mergeCell ref="K13:K14"/>
    <mergeCell ref="M15:M16"/>
    <mergeCell ref="E13:E14"/>
    <mergeCell ref="F13:F14"/>
    <mergeCell ref="L13:L14"/>
    <mergeCell ref="M13:M14"/>
    <mergeCell ref="D13:D14"/>
    <mergeCell ref="O13:O14"/>
    <mergeCell ref="N6:N7"/>
    <mergeCell ref="B6:B7"/>
    <mergeCell ref="A49:N51"/>
    <mergeCell ref="A53:A54"/>
    <mergeCell ref="B53:B54"/>
    <mergeCell ref="C53:C54"/>
    <mergeCell ref="D53:D54"/>
    <mergeCell ref="E53:E54"/>
    <mergeCell ref="F53:F54"/>
    <mergeCell ref="G53:G54"/>
    <mergeCell ref="H53:L53"/>
    <mergeCell ref="M53:M54"/>
    <mergeCell ref="N53:N54"/>
    <mergeCell ref="A13:A14"/>
    <mergeCell ref="B13:B14"/>
    <mergeCell ref="L1:N1"/>
    <mergeCell ref="A6:A7"/>
    <mergeCell ref="A2:N4"/>
    <mergeCell ref="H6:L6"/>
    <mergeCell ref="C6:C7"/>
    <mergeCell ref="D6:D7"/>
    <mergeCell ref="E6:E7"/>
    <mergeCell ref="F6:F7"/>
    <mergeCell ref="G6:G7"/>
    <mergeCell ref="M6:M7"/>
    <mergeCell ref="L47:N47"/>
    <mergeCell ref="A68:E68"/>
    <mergeCell ref="A69:E69"/>
    <mergeCell ref="A42:E42"/>
    <mergeCell ref="A43:E43"/>
    <mergeCell ref="A66:E66"/>
    <mergeCell ref="A67:E67"/>
    <mergeCell ref="B57:B61"/>
    <mergeCell ref="A57:A61"/>
    <mergeCell ref="C57:C61"/>
    <mergeCell ref="E57:E61"/>
    <mergeCell ref="M57:M61"/>
    <mergeCell ref="N57:N61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 ПРОГРАММЫ</vt:lpstr>
      <vt:lpstr>Паспорт ПП</vt:lpstr>
      <vt:lpstr>Результаты</vt:lpstr>
      <vt:lpstr>Обоснование Финансовых ресурсов</vt:lpstr>
      <vt:lpstr>Перечень Мероприятий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2015-09-08T09:44:55Z</dcterms:modified>
</cp:coreProperties>
</file>